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abrielaserratos/Desktop/OFICINA PARA TRABAJAR/PIEN 2018/"/>
    </mc:Choice>
  </mc:AlternateContent>
  <bookViews>
    <workbookView xWindow="0" yWindow="460" windowWidth="25600" windowHeight="14480" tabRatio="799"/>
  </bookViews>
  <sheets>
    <sheet name="Hoja1" sheetId="1" r:id="rId1"/>
    <sheet name="FinancPublico" sheetId="2" r:id="rId2"/>
    <sheet name="CxC" sheetId="3" r:id="rId3"/>
    <sheet name="DevolProveed" sheetId="4" r:id="rId4"/>
    <sheet name="VentaActFijo" sheetId="5" r:id="rId5"/>
    <sheet name="RendFinanc" sheetId="6" r:id="rId6"/>
    <sheet name="Egresos Fijos" sheetId="7" r:id="rId7"/>
    <sheet name="Egresos variables" sheetId="8" r:id="rId8"/>
    <sheet name="Acts Espec y Mujeres" sheetId="9" r:id="rId9"/>
    <sheet name="Campaña" sheetId="10" r:id="rId10"/>
    <sheet name="Precampaña" sheetId="11" r:id="rId11"/>
    <sheet name="Hoja2" sheetId="12" r:id="rId12"/>
  </sheets>
  <definedNames>
    <definedName name="_xlnm.Print_Area" localSheetId="6">'Egresos Fijos'!$AF$12:$AR$21</definedName>
    <definedName name="_xlnm.Print_Area" localSheetId="7">'Egresos variables'!$S$4:$W$15</definedName>
    <definedName name="_xlnm.Print_Area" localSheetId="0">Hoja1!$B$22:$P$44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8" i="1" l="1"/>
  <c r="W15" i="8"/>
  <c r="BS61" i="7"/>
  <c r="O36" i="1"/>
  <c r="N36" i="1"/>
  <c r="M36" i="1"/>
  <c r="P37" i="1"/>
  <c r="P36" i="1"/>
  <c r="P35" i="1"/>
  <c r="P38" i="1"/>
  <c r="P52" i="1"/>
  <c r="P58" i="1"/>
  <c r="P55" i="1"/>
  <c r="P65" i="1"/>
  <c r="P66" i="1"/>
  <c r="P25" i="1"/>
  <c r="P26" i="1"/>
  <c r="P27" i="1"/>
  <c r="P28" i="1"/>
  <c r="P29" i="1"/>
  <c r="P30" i="1"/>
  <c r="P31" i="1"/>
  <c r="P32" i="1"/>
  <c r="P33" i="1"/>
  <c r="P34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3" i="1"/>
  <c r="P54" i="1"/>
  <c r="P56" i="1"/>
  <c r="P57" i="1"/>
  <c r="P59" i="1"/>
  <c r="P60" i="1"/>
  <c r="P61" i="1"/>
  <c r="P62" i="1"/>
  <c r="P63" i="1"/>
  <c r="P64" i="1"/>
  <c r="P24" i="1"/>
  <c r="I36" i="1"/>
  <c r="E19" i="1"/>
  <c r="F19" i="1"/>
  <c r="G19" i="1"/>
  <c r="H19" i="1"/>
  <c r="I19" i="1"/>
  <c r="J19" i="1"/>
  <c r="K19" i="1"/>
  <c r="L19" i="1"/>
  <c r="M19" i="1"/>
  <c r="N19" i="1"/>
  <c r="O19" i="1"/>
  <c r="D19" i="1"/>
  <c r="P19" i="1"/>
  <c r="AM13" i="7"/>
  <c r="AO13" i="7"/>
  <c r="AR13" i="7"/>
  <c r="AM14" i="7"/>
  <c r="AO14" i="7"/>
  <c r="AR14" i="7"/>
  <c r="AM15" i="7"/>
  <c r="AO15" i="7"/>
  <c r="AR15" i="7"/>
  <c r="AM16" i="7"/>
  <c r="AO16" i="7"/>
  <c r="AR16" i="7"/>
  <c r="AM17" i="7"/>
  <c r="AO17" i="7"/>
  <c r="AR17" i="7"/>
  <c r="AM18" i="7"/>
  <c r="AO18" i="7"/>
  <c r="AR18" i="7"/>
  <c r="AM19" i="7"/>
  <c r="AO19" i="7"/>
  <c r="AR19" i="7"/>
  <c r="AR20" i="7"/>
  <c r="AR12" i="7"/>
  <c r="AR22" i="7"/>
  <c r="AR23" i="7"/>
  <c r="AP12" i="7"/>
  <c r="AQ12" i="7"/>
  <c r="AM22" i="7"/>
  <c r="AO12" i="7"/>
  <c r="AM12" i="7"/>
  <c r="AR21" i="7"/>
  <c r="AL22" i="7"/>
  <c r="C34" i="10"/>
  <c r="Y83" i="7"/>
  <c r="AC82" i="7"/>
  <c r="O15" i="2"/>
  <c r="O14" i="2"/>
  <c r="O17" i="2"/>
  <c r="P6" i="9"/>
  <c r="W83" i="7"/>
  <c r="Z15" i="8"/>
  <c r="AC16" i="7"/>
  <c r="AC15" i="7"/>
  <c r="AC14" i="7"/>
  <c r="AC13" i="7"/>
  <c r="AC12" i="7"/>
  <c r="AC11" i="7"/>
  <c r="AC10" i="7"/>
  <c r="AC9" i="7"/>
  <c r="AC8" i="7"/>
  <c r="AC7" i="7"/>
  <c r="AC6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C81" i="7"/>
  <c r="AC17" i="7"/>
  <c r="CG7" i="7"/>
  <c r="CG6" i="7"/>
  <c r="AE15" i="8"/>
  <c r="BS59" i="7"/>
  <c r="AO22" i="7"/>
  <c r="AR6" i="7"/>
  <c r="AR7" i="7"/>
  <c r="AR8" i="7"/>
  <c r="AR9" i="7"/>
  <c r="AR10" i="7"/>
  <c r="AR11" i="7"/>
  <c r="CN38" i="7"/>
  <c r="BR11" i="7"/>
  <c r="BR7" i="7"/>
  <c r="BR8" i="7"/>
  <c r="BR9" i="7"/>
  <c r="BR10" i="7"/>
  <c r="BR6" i="7"/>
  <c r="P5" i="9"/>
  <c r="P4" i="9"/>
  <c r="P3" i="9"/>
  <c r="AL6" i="7"/>
  <c r="AL7" i="7"/>
  <c r="AL8" i="7"/>
  <c r="AL9" i="7"/>
  <c r="AL10" i="7"/>
  <c r="AL11" i="7"/>
  <c r="AJ15" i="8"/>
  <c r="AY7" i="7"/>
  <c r="AY6" i="7"/>
  <c r="BQ69" i="11"/>
  <c r="BP69" i="11"/>
  <c r="BO69" i="11"/>
  <c r="BN69" i="11"/>
  <c r="BM69" i="11"/>
  <c r="BL69" i="11"/>
  <c r="BK69" i="11"/>
  <c r="BJ69" i="11"/>
  <c r="BI69" i="11"/>
  <c r="BU59" i="11"/>
  <c r="AZ59" i="11"/>
  <c r="AT59" i="11"/>
  <c r="AN59" i="11"/>
  <c r="AH59" i="11"/>
  <c r="AB59" i="11"/>
  <c r="V59" i="11"/>
  <c r="P59" i="11"/>
  <c r="J59" i="11"/>
  <c r="D59" i="11"/>
  <c r="BU59" i="10"/>
  <c r="BQ69" i="10"/>
  <c r="BP69" i="10"/>
  <c r="BO69" i="10"/>
  <c r="BN69" i="10"/>
  <c r="BM69" i="10"/>
  <c r="BL69" i="10"/>
  <c r="BK69" i="10"/>
  <c r="BJ69" i="10"/>
  <c r="BI69" i="10"/>
  <c r="AZ59" i="10"/>
  <c r="AT59" i="10"/>
  <c r="AN59" i="10"/>
  <c r="AH59" i="10"/>
  <c r="AB59" i="10"/>
  <c r="V59" i="10"/>
  <c r="P59" i="10"/>
  <c r="J59" i="10"/>
  <c r="D59" i="10"/>
  <c r="H22" i="9"/>
  <c r="O22" i="9"/>
  <c r="G12" i="6"/>
  <c r="N15" i="8"/>
  <c r="I15" i="8"/>
  <c r="F15" i="8"/>
  <c r="BN28" i="7"/>
  <c r="BL28" i="7"/>
  <c r="BM28" i="7"/>
  <c r="AN22" i="7"/>
  <c r="AQ22" i="7"/>
  <c r="AP22" i="7"/>
  <c r="I24" i="5"/>
  <c r="I22" i="4"/>
  <c r="H24" i="3"/>
  <c r="AC83" i="7"/>
  <c r="CR19" i="7"/>
  <c r="CG8" i="7"/>
  <c r="AX8" i="7"/>
  <c r="CV19" i="7"/>
  <c r="AW8" i="7"/>
  <c r="CZ19" i="7"/>
  <c r="AY8" i="7"/>
  <c r="AY9" i="7"/>
</calcChain>
</file>

<file path=xl/sharedStrings.xml><?xml version="1.0" encoding="utf-8"?>
<sst xmlns="http://schemas.openxmlformats.org/spreadsheetml/2006/main" count="1782" uniqueCount="1105">
  <si>
    <t>FLUJO DE EFECTIVO ESTATAL</t>
  </si>
  <si>
    <t>CONCEPTO</t>
  </si>
  <si>
    <t>ENERO 2017'</t>
  </si>
  <si>
    <t>FEBRERO 2017'</t>
  </si>
  <si>
    <t>MARZO 2017'</t>
  </si>
  <si>
    <t>ABRIL 2017'</t>
  </si>
  <si>
    <t>MAYO 2017'</t>
  </si>
  <si>
    <t>JUNIO 2017'</t>
  </si>
  <si>
    <t>JULIO 2017'</t>
  </si>
  <si>
    <t>AGOSTO 2017'</t>
  </si>
  <si>
    <t>SEPTIEMBRE 2017'</t>
  </si>
  <si>
    <t>OCTUBRE 2017'</t>
  </si>
  <si>
    <t>NOVIEMBRE 2017'</t>
  </si>
  <si>
    <t>DICIEMBRE 2017'</t>
  </si>
  <si>
    <t>TOTAL</t>
  </si>
  <si>
    <t>INGRESOS</t>
  </si>
  <si>
    <t xml:space="preserve"> </t>
  </si>
  <si>
    <t>SALDO INICIAL</t>
  </si>
  <si>
    <t>(+)</t>
  </si>
  <si>
    <t>MINISTRACION PARA GASTO ORDINARIO</t>
  </si>
  <si>
    <t>MINISTRACION PARA ACTIVIDADES ESPECIFICAS</t>
  </si>
  <si>
    <t>MINISTRACION PARA GASTO DE CAMPAÑA</t>
  </si>
  <si>
    <t>TRANSFERENCIAS DE RECURSOS FEDERALES</t>
  </si>
  <si>
    <t>RECUPERACION CUENTAS POR COBRAR</t>
  </si>
  <si>
    <t>DEVOLUCION PROVEEDORES</t>
  </si>
  <si>
    <t>VENTA DE ACTIVO FIJO</t>
  </si>
  <si>
    <t>RENDIMIENTOS FINANCIEROS</t>
  </si>
  <si>
    <t>AUTOFINANCIAMIENTO</t>
  </si>
  <si>
    <t>APORTACIONES MILITANTES</t>
  </si>
  <si>
    <t>(=)</t>
  </si>
  <si>
    <t>TOTAL  DE INGRESOS</t>
  </si>
  <si>
    <t>EGRESOS</t>
  </si>
  <si>
    <t>EGRESOS FIJOS</t>
  </si>
  <si>
    <t>MULTAS DEL INE</t>
  </si>
  <si>
    <t>NOMINA DEL MES</t>
  </si>
  <si>
    <t>AGUINALDO</t>
  </si>
  <si>
    <t>HONORARIOS</t>
  </si>
  <si>
    <t>COMISIONES BANCARIAS</t>
  </si>
  <si>
    <t>RENTA</t>
  </si>
  <si>
    <t>LUZ</t>
  </si>
  <si>
    <t>AGUA</t>
  </si>
  <si>
    <t>INTERNET</t>
  </si>
  <si>
    <t>TELEFONO</t>
  </si>
  <si>
    <t>GASOLINA</t>
  </si>
  <si>
    <t>MANTTO DE EDIFICIO</t>
  </si>
  <si>
    <t>MANTTO DE TRANSPORTE</t>
  </si>
  <si>
    <t>VIATICOS</t>
  </si>
  <si>
    <t>IMPUESTOS FEDERALES</t>
  </si>
  <si>
    <t>IMPUESTOS LOCALES</t>
  </si>
  <si>
    <t>PERIODICO EL CIUDADANO</t>
  </si>
  <si>
    <t>PAPELERIA E INSUMOS DE COMPUTO</t>
  </si>
  <si>
    <t>GASTOS MENORES DE OFICINA</t>
  </si>
  <si>
    <t>TRASPASOS CTA DE CAMPAÑA</t>
  </si>
  <si>
    <t>CHEQUES EN TRANSITO</t>
  </si>
  <si>
    <t>EGRESOS VARIABLES</t>
  </si>
  <si>
    <t xml:space="preserve">EVENTOS </t>
  </si>
  <si>
    <t>CAMPAÑAS LOCALES</t>
  </si>
  <si>
    <t>COMPRA DE VEHICULOS</t>
  </si>
  <si>
    <t>REEM Y GTOS X COMPROBAR</t>
  </si>
  <si>
    <t>PROVEEDORES</t>
  </si>
  <si>
    <t>LIQUIDACIONES</t>
  </si>
  <si>
    <t>EQUIPO DE COMPUTO</t>
  </si>
  <si>
    <t xml:space="preserve">ACTIVIDADES ESPECIFICAS </t>
  </si>
  <si>
    <t xml:space="preserve">GASTO DE LA MUJER </t>
  </si>
  <si>
    <t>(-)</t>
  </si>
  <si>
    <t xml:space="preserve"> TOTAL DE EGRESOS</t>
  </si>
  <si>
    <t>REMANENTE O (DEFICIT)</t>
  </si>
  <si>
    <t>Número de Acuerdo OPLE</t>
  </si>
  <si>
    <t>Fecha del Acuerdo</t>
  </si>
  <si>
    <t>Porcentaje de votación obtenida</t>
  </si>
  <si>
    <t>Número de votos obtenidos</t>
  </si>
  <si>
    <t>Número de Ciudadanos en la Lista Nominal</t>
  </si>
  <si>
    <t>Cifras Anuales</t>
  </si>
  <si>
    <t>Cifras Mensuales</t>
  </si>
  <si>
    <t>OTRO (ESPECIFICAR) CEN</t>
  </si>
  <si>
    <t>RECUPERACION DE CUENTAS POR COBRAR (Arts. 65 al 69 del RF)</t>
  </si>
  <si>
    <t>Nombre deudor</t>
  </si>
  <si>
    <t>Concepto</t>
  </si>
  <si>
    <t>Cuenta contable</t>
  </si>
  <si>
    <t>Fecha de la recuperación</t>
  </si>
  <si>
    <t>Saldo inicial</t>
  </si>
  <si>
    <t>Valor recuperado</t>
  </si>
  <si>
    <t>Saldo final</t>
  </si>
  <si>
    <t>Devolución de proveedores (Art. 121 numeral 2 del RF)</t>
  </si>
  <si>
    <t>Núm. Factura</t>
  </si>
  <si>
    <t>Fecha Factura</t>
  </si>
  <si>
    <t>Nombre proveedor</t>
  </si>
  <si>
    <t>Nùmero Reg Nac Proveed</t>
  </si>
  <si>
    <t>Explicación</t>
  </si>
  <si>
    <t>Monto Inicial</t>
  </si>
  <si>
    <t>Valor de la devolución</t>
  </si>
  <si>
    <t>Monto Final</t>
  </si>
  <si>
    <t>Venta de Activo Fijo (Art. 75 RF)</t>
  </si>
  <si>
    <t>Fecha venta</t>
  </si>
  <si>
    <t>Cunta contable</t>
  </si>
  <si>
    <t>Descripción</t>
  </si>
  <si>
    <t>Monto Original</t>
  </si>
  <si>
    <t>Depreciación</t>
  </si>
  <si>
    <t>Valor en libros</t>
  </si>
  <si>
    <t>Valor de la Venta</t>
  </si>
  <si>
    <t>Nombre comprador</t>
  </si>
  <si>
    <t>Rendimientos financieros (arts. 95 y 98 RF)</t>
  </si>
  <si>
    <t>Banco</t>
  </si>
  <si>
    <t>Núm. Cuenta</t>
  </si>
  <si>
    <t>Fecha inicio</t>
  </si>
  <si>
    <t>Fecha Fin</t>
  </si>
  <si>
    <t xml:space="preserve">Monto </t>
  </si>
  <si>
    <t>MULTAS DEL INE (Art. 86 RF)</t>
  </si>
  <si>
    <t>NOMINA DEL MES (Arts. 87, 129, 130, 133)</t>
  </si>
  <si>
    <t>HONORARIOS (Arts. 131 al 133 y 369 al 370 del RF)</t>
  </si>
  <si>
    <t>COMISIONES BANCARIAS (Art. 140 RF)</t>
  </si>
  <si>
    <t>RENTA (Art. 28 RF)</t>
  </si>
  <si>
    <t>TELEFONO (Art. 28 RF)</t>
  </si>
  <si>
    <t>GASOLINA (Art. 28 RF)</t>
  </si>
  <si>
    <t>MANTTO DE EDIFICIO Y TRANSPORTE (Art. 28 RF)</t>
  </si>
  <si>
    <t>Núm. Acuerdo INE</t>
  </si>
  <si>
    <t>Fecha Acuerdo INE</t>
  </si>
  <si>
    <t>Núm. SUP-RAP</t>
  </si>
  <si>
    <t>Fecha SUP-RAP</t>
  </si>
  <si>
    <t>Monto total</t>
  </si>
  <si>
    <t>Descuento mensual</t>
  </si>
  <si>
    <t>Fecha fin</t>
  </si>
  <si>
    <t>Apellido Paterno</t>
  </si>
  <si>
    <t>Apellido Materno</t>
  </si>
  <si>
    <t>Nombre 1</t>
  </si>
  <si>
    <t>Nombre 2</t>
  </si>
  <si>
    <t>Fecha contratación</t>
  </si>
  <si>
    <t>Tipo pago (nómina o asimilados)</t>
  </si>
  <si>
    <t>Puesto</t>
  </si>
  <si>
    <t>Lugar Adscripción</t>
  </si>
  <si>
    <t>NSS</t>
  </si>
  <si>
    <t>RFC</t>
  </si>
  <si>
    <t>Sueldo</t>
  </si>
  <si>
    <t>IMSS</t>
  </si>
  <si>
    <t>ISR (ISPT)</t>
  </si>
  <si>
    <t>Infonavit</t>
  </si>
  <si>
    <t>Descuentos</t>
  </si>
  <si>
    <t>Impuesto Estatal</t>
  </si>
  <si>
    <t>Aguinaldo Anual</t>
  </si>
  <si>
    <t>Rva Aguinaldo Mensual</t>
  </si>
  <si>
    <t>NOMBRE PROVEEDOR</t>
  </si>
  <si>
    <t>Núm Reg Nac Proveed</t>
  </si>
  <si>
    <t>PF o PM</t>
  </si>
  <si>
    <t>Fecha Inicio</t>
  </si>
  <si>
    <t>Fecha Final</t>
  </si>
  <si>
    <t>Valor Contrato</t>
  </si>
  <si>
    <t>Valor mensual</t>
  </si>
  <si>
    <t>ISR</t>
  </si>
  <si>
    <t>IVA</t>
  </si>
  <si>
    <t>Retención ISR</t>
  </si>
  <si>
    <t>Retención IVA</t>
  </si>
  <si>
    <t>Valor Pago</t>
  </si>
  <si>
    <t>Cuenta</t>
  </si>
  <si>
    <t>Monto</t>
  </si>
  <si>
    <t>Iva</t>
  </si>
  <si>
    <t>Total</t>
  </si>
  <si>
    <t>M2 Rentados</t>
  </si>
  <si>
    <t>Domicilio</t>
  </si>
  <si>
    <t>Fecha Inicio Ctto</t>
  </si>
  <si>
    <t>Fecha Fin Ctto</t>
  </si>
  <si>
    <t>Monto Pago</t>
  </si>
  <si>
    <t>Luz</t>
  </si>
  <si>
    <t>Agua</t>
  </si>
  <si>
    <t>Internet</t>
  </si>
  <si>
    <t>Núm. Telefono</t>
  </si>
  <si>
    <t>Usuario asignado</t>
  </si>
  <si>
    <t>Renta anual</t>
  </si>
  <si>
    <t>Renta mensual</t>
  </si>
  <si>
    <t>Descripción auto</t>
  </si>
  <si>
    <t>Placas</t>
  </si>
  <si>
    <t>Propio o comodato</t>
  </si>
  <si>
    <t>Concepto uso</t>
  </si>
  <si>
    <t>Kms Inicio mes</t>
  </si>
  <si>
    <t>Kms Fin mes</t>
  </si>
  <si>
    <t>Kms recorridos</t>
  </si>
  <si>
    <t>Valor factura</t>
  </si>
  <si>
    <t>Concepto (edificio o transporte)</t>
  </si>
  <si>
    <t>Monto mensual</t>
  </si>
  <si>
    <t>Nombre del usuario</t>
  </si>
  <si>
    <t>Descripción (boletos de avión, hospedaje, alimentación)</t>
  </si>
  <si>
    <t>Fecha evento</t>
  </si>
  <si>
    <t xml:space="preserve">Valor </t>
  </si>
  <si>
    <t>Mes</t>
  </si>
  <si>
    <t>Número de ejemplares</t>
  </si>
  <si>
    <t>SCOTIABANK</t>
  </si>
  <si>
    <t>COMISIONES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</si>
  <si>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</si>
  <si>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</si>
  <si>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</si>
  <si>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</si>
  <si>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</si>
  <si>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</si>
  <si>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</si>
  <si>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</si>
  <si>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</si>
  <si>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</si>
  <si>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</si>
  <si>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</si>
  <si>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APP</t>
  </si>
  <si>
    <t>Lugar</t>
  </si>
  <si>
    <t>Responsable</t>
  </si>
  <si>
    <t>Fecha</t>
  </si>
  <si>
    <t>Monto autorizado</t>
  </si>
  <si>
    <t>Uso</t>
  </si>
  <si>
    <t>Usuario</t>
  </si>
  <si>
    <t>Nombre Proveedor</t>
  </si>
  <si>
    <t>Tipo de bien o servicio</t>
  </si>
  <si>
    <t>Valor autorizado</t>
  </si>
  <si>
    <t>Adscripción</t>
  </si>
  <si>
    <t>Transferencias del gasto ordinario para AE</t>
  </si>
  <si>
    <t>Transferencias del gasto ordinario para Mujeres</t>
  </si>
  <si>
    <t>Gasto en Acts Específicas</t>
  </si>
  <si>
    <t>Gasto en Mujeres</t>
  </si>
  <si>
    <t>GASTO DE LA MUJER</t>
  </si>
  <si>
    <t>Núm. Proyecto</t>
  </si>
  <si>
    <t>Tipo actividad (capacit, invest, tareas editoriales)</t>
  </si>
  <si>
    <t>Lugar de realización</t>
  </si>
  <si>
    <t>Tope de gastos de campaña</t>
  </si>
  <si>
    <t>Lìmite de financiamiento privado acumulado para militantes</t>
  </si>
  <si>
    <t>Lìmite de financiamiento privado acumulado para simpatizantes</t>
  </si>
  <si>
    <t>Lìmite de financiamiento privado individual para militantes</t>
  </si>
  <si>
    <t>Lìmite de financiamiento privado individual para simpatizantes</t>
  </si>
  <si>
    <t>Lìmite de financiamiento del candidato</t>
  </si>
  <si>
    <t>Financiamiento pùblico para campaña</t>
  </si>
  <si>
    <t>Aportaciones del candidato</t>
  </si>
  <si>
    <t>Aportaciones de militantes</t>
  </si>
  <si>
    <t>Aportaciones de simpatizantes</t>
  </si>
  <si>
    <t>Autofinanciamiento</t>
  </si>
  <si>
    <t>Transferencias de recursos federales</t>
  </si>
  <si>
    <t>TOTAL INGRESOS</t>
  </si>
  <si>
    <t>Repaps</t>
  </si>
  <si>
    <t>Producciòn de spots para radio y televisiòn</t>
  </si>
  <si>
    <t>Viáticos y pasajes</t>
  </si>
  <si>
    <t>Gastos en propaganda en periódicos, revistas y medios impresos</t>
  </si>
  <si>
    <t>Gastos de propaganda en internet</t>
  </si>
  <si>
    <t>Gastos de propaganda en cine</t>
  </si>
  <si>
    <t>Gastos de propaganda en espectaculares</t>
  </si>
  <si>
    <t>Gastos de propaganda en mantas y lonas</t>
  </si>
  <si>
    <t>Gastos en eventos polìticos</t>
  </si>
  <si>
    <t>Gastos en casa de campaña</t>
  </si>
  <si>
    <t>Gastos del día de la jornada</t>
  </si>
  <si>
    <t>TOTAL EGRESOS</t>
  </si>
  <si>
    <t>REPAPS</t>
  </si>
  <si>
    <t>PRODUCCION DE SPOTS PARA RADIO Y TV</t>
  </si>
  <si>
    <t>VIATICOS Y PASAJES</t>
  </si>
  <si>
    <t>GASTO DE PROPAGANDA EN PERIODICOS, REVISTAS Y MEDIOS IMPRESOS</t>
  </si>
  <si>
    <t>GASTO DE PROPAGANDA EN INTERNET</t>
  </si>
  <si>
    <t>GASTO DE PROPAGANDA EN CINE</t>
  </si>
  <si>
    <t>GASTO DE PROPAGANDA EN ESPECTACULARES</t>
  </si>
  <si>
    <t>GASTO DE PROPAGANDA EN MANTAS Y LONAS</t>
  </si>
  <si>
    <t>GASTOS EN EVENTOS POLÌTICOS</t>
  </si>
  <si>
    <t>GASTOS EN CASAS DE CAMPAÑA</t>
  </si>
  <si>
    <t>GASTOS DEL DIA DE LA JORNADA</t>
  </si>
  <si>
    <t>Nombre beneficiario</t>
  </si>
  <si>
    <t>Importe</t>
  </si>
  <si>
    <t>Lugar de prestación de la actividad</t>
  </si>
  <si>
    <t>Tipo</t>
  </si>
  <si>
    <t>Periodo</t>
  </si>
  <si>
    <t>Asunto</t>
  </si>
  <si>
    <t>Tope de gastos de precampaña</t>
  </si>
  <si>
    <t>Gastos en casa de precampaña</t>
  </si>
  <si>
    <t>GASTOS EN CASAS DE PRECAMPAÑA</t>
  </si>
  <si>
    <t xml:space="preserve">ENERO </t>
  </si>
  <si>
    <t xml:space="preserve">FEBRERO </t>
  </si>
  <si>
    <t>ACT.ORDINARIAS</t>
  </si>
  <si>
    <t>LAPTOP</t>
  </si>
  <si>
    <t>JURIDICO ELECTORAL</t>
  </si>
  <si>
    <t>MOBILIARIO Y EQUIPO</t>
  </si>
  <si>
    <t>CASAS CIUDADANAS</t>
  </si>
  <si>
    <t>Secretario de Círculos Ciudadanos</t>
  </si>
  <si>
    <t>Secretaría de Vinculación y Participación Ciudadana</t>
  </si>
  <si>
    <t>Secretario de Asuntos Jurídicos</t>
  </si>
  <si>
    <t>Auxiliar Administrativo de Asuntos Agropecuarios</t>
  </si>
  <si>
    <t>Secretario de Acuerdos</t>
  </si>
  <si>
    <t>Secretario de Asuntos Electorales</t>
  </si>
  <si>
    <t>Soporte Técnico de la Secretaría de Asuntos Agropecuarios</t>
  </si>
  <si>
    <t>Secretario de Afiliaciones</t>
  </si>
  <si>
    <t>Soporte Técnico de la Secretaría de Asuntos Legislativos</t>
  </si>
  <si>
    <t>Secretario de Organizaciones Sectoriales</t>
  </si>
  <si>
    <t>Delegado de la Fundación Lázaro Cárdenas en el Estado de Jalisco</t>
  </si>
  <si>
    <t>Secretario de Asuntos Agropecuarios</t>
  </si>
  <si>
    <t>Secretario de Asuntos Ambientales</t>
  </si>
  <si>
    <t>Secretaría de Fomento Deportivo</t>
  </si>
  <si>
    <t>Secretaria de Derechos Humanos e Inclusión Social</t>
  </si>
  <si>
    <t>Secretaría de Propaganda y Difusión</t>
  </si>
  <si>
    <t>Secretario de Gestión Social</t>
  </si>
  <si>
    <t>Secretario de Desarrollo Regional</t>
  </si>
  <si>
    <t>Auxiliar Administrativo de Círculos Ciudadanos</t>
  </si>
  <si>
    <t>Secretario de Asuntos Indigenas</t>
  </si>
  <si>
    <t>Secretario de Asuntos Internacionales</t>
  </si>
  <si>
    <t>Secretario de Capacitación y Concertación Ciudadana</t>
  </si>
  <si>
    <t>Auxiliar Administrativo Movimientos Sociales</t>
  </si>
  <si>
    <t>Secretario de Movimientos Sociales</t>
  </si>
  <si>
    <t>Secretario de Organización y Acción Política</t>
  </si>
  <si>
    <t>Secretario de Asuntos Legislativos</t>
  </si>
  <si>
    <t>Secretaría de las Personas con Discapacidad</t>
  </si>
  <si>
    <t>Coordinador de Proyecto de Casas Ciudadanas</t>
  </si>
  <si>
    <t>Asistente administrativo de Secretaría de Gestión Social</t>
  </si>
  <si>
    <t>Secretarios de Asuntos Municipales</t>
  </si>
  <si>
    <t>Contadora</t>
  </si>
  <si>
    <t>Limpieza y mantenimiento</t>
  </si>
  <si>
    <t>Responsable de Limpieza</t>
  </si>
  <si>
    <t>Encargado de Mantenimiento</t>
  </si>
  <si>
    <t>ARIA SAYAR FELIPE</t>
  </si>
  <si>
    <t>HERNANDEZ  COTERO ESTHER</t>
  </si>
  <si>
    <t>PEREZ LOZANO ZAIRA</t>
  </si>
  <si>
    <t>PLASCENCIA LOZANO MARIA  DEL  REFUGIO</t>
  </si>
  <si>
    <t>RIOS JIMENEZ ILDA</t>
  </si>
  <si>
    <t>RIOS MARIA DEL CARMEN</t>
  </si>
  <si>
    <t>CAPACITACION</t>
  </si>
  <si>
    <t>ZAPOPAN, JALISCO</t>
  </si>
  <si>
    <t>NORMA MARTINEZ</t>
  </si>
  <si>
    <t>EDUCACION Y CAPACITACION POLITICA CON EL TEMA DE DEMOCRACIA PARTICIPATIVA</t>
  </si>
  <si>
    <t>10 DISTRITOS DEL INTERIOR DEL ESTADO DE JALISCO</t>
  </si>
  <si>
    <t>COMPETENCIA CON VALORES</t>
  </si>
  <si>
    <t>CASA CIUDADANA JALISCO</t>
  </si>
  <si>
    <t>DIPLOMADO EN LIDERAZGO POLITICO</t>
  </si>
  <si>
    <t>SEMINARIO DE LIDERAZGO PARA MUJERES</t>
  </si>
  <si>
    <t>PUERTO VALLARTA</t>
  </si>
  <si>
    <t>GUADALAJARA, JALISCO</t>
  </si>
  <si>
    <t>ACATIC</t>
  </si>
  <si>
    <t>AHUALULCO</t>
  </si>
  <si>
    <t>AMECA</t>
  </si>
  <si>
    <t>ATEMAJAC DE BRIZUELA</t>
  </si>
  <si>
    <t>ATOTONILCO EL ALTO</t>
  </si>
  <si>
    <t>AUTLAN DE NAVARRO</t>
  </si>
  <si>
    <t>AYUTLA</t>
  </si>
  <si>
    <t>CASIMIRO CASTILLO</t>
  </si>
  <si>
    <t>CHAPALA</t>
  </si>
  <si>
    <t>ENCARNACION DE DIAZ</t>
  </si>
  <si>
    <t xml:space="preserve">IXTLAHUACAN DE LOS MEMBRILLOS </t>
  </si>
  <si>
    <t>JALOSTOTITLAN</t>
  </si>
  <si>
    <t>JAMAY</t>
  </si>
  <si>
    <t>JUCHITLAN</t>
  </si>
  <si>
    <t>LA HUERTA</t>
  </si>
  <si>
    <t>MANZANILLA DE LA PAZ</t>
  </si>
  <si>
    <t>PONCITLAN</t>
  </si>
  <si>
    <t>SAN IGNACIO SERRO GORDO</t>
  </si>
  <si>
    <t>SAN JUAN DE LOS LAGOS</t>
  </si>
  <si>
    <t>SAN JULIAN</t>
  </si>
  <si>
    <t>SAN MIGUEL EL ALTO</t>
  </si>
  <si>
    <t>TALA</t>
  </si>
  <si>
    <t>TALPA</t>
  </si>
  <si>
    <t>TECOLOTLAN</t>
  </si>
  <si>
    <t>TEPATITLAN DE MORELOS</t>
  </si>
  <si>
    <t>TIZAPAN EL ALTO</t>
  </si>
  <si>
    <t>TONALA</t>
  </si>
  <si>
    <t>VALLE DE GUADALUPE</t>
  </si>
  <si>
    <t>ZACOALCO DE TORRES</t>
  </si>
  <si>
    <t>ZAPOTILTIC</t>
  </si>
  <si>
    <t>ZAPOTLAN DEL REY</t>
  </si>
  <si>
    <t>ZAPOTLAN EL GRANDE</t>
  </si>
  <si>
    <t>ZAPOTLANEJO</t>
  </si>
  <si>
    <t>RESTO DE CASAS CIUDADANAS POR APERTURAR</t>
  </si>
  <si>
    <t>TRANSIT</t>
  </si>
  <si>
    <t>ESCAPE</t>
  </si>
  <si>
    <t>KANGOO EXPRESS</t>
  </si>
  <si>
    <t>RANGER XL</t>
  </si>
  <si>
    <t>EXPLORER</t>
  </si>
  <si>
    <t>JKM5727</t>
  </si>
  <si>
    <t>JKT1240</t>
  </si>
  <si>
    <t>JKW1153</t>
  </si>
  <si>
    <t>JT96369</t>
  </si>
  <si>
    <t>JU59416</t>
  </si>
  <si>
    <t>JU59418</t>
  </si>
  <si>
    <t>JU59417</t>
  </si>
  <si>
    <t>JU59415</t>
  </si>
  <si>
    <t>JU59414</t>
  </si>
  <si>
    <t>JMW1441</t>
  </si>
  <si>
    <t>PROPIO</t>
  </si>
  <si>
    <t>COORDINACION ESTATAL</t>
  </si>
  <si>
    <t>PAPELERIA Y CONSUMIBLES</t>
  </si>
  <si>
    <t>Ángel Macías Sergio</t>
  </si>
  <si>
    <t>Aguirre Varela Norma Angélica</t>
  </si>
  <si>
    <t>Ancira Espino Alejandro Armando</t>
  </si>
  <si>
    <t xml:space="preserve">Chávez Ocegueda Juan </t>
  </si>
  <si>
    <t>Chavira Mendoza Ángel Israel</t>
  </si>
  <si>
    <t>Dávila Vaca Marco Antonio</t>
  </si>
  <si>
    <t>Espinoza Cárdenas Juan Martín</t>
  </si>
  <si>
    <t>García Márquez José Ángel</t>
  </si>
  <si>
    <t>Gómez López José Miguel</t>
  </si>
  <si>
    <t>Güitron Valdez Ana Gabriela</t>
  </si>
  <si>
    <t>Secretaria de Comunicación</t>
  </si>
  <si>
    <t>Iñiguez Gamez José Luis</t>
  </si>
  <si>
    <t>Juárez García Emma</t>
  </si>
  <si>
    <t>Leguer Retolaza Luis Carlos</t>
  </si>
  <si>
    <t>López Curiel Jorge Valentín</t>
  </si>
  <si>
    <t>Madrigal Díaz Héctor Alejandro</t>
  </si>
  <si>
    <t>Montoya Robles Héctor</t>
  </si>
  <si>
    <t>Negrete de Alba Miguel Ernesto</t>
  </si>
  <si>
    <t>Núñez Rodríguez José Guadalupe</t>
  </si>
  <si>
    <t>Ordoñez Hernández Emanuel Agustin</t>
  </si>
  <si>
    <t>Padilla Chávez  César Francisco</t>
  </si>
  <si>
    <t>Pérez Pozos Luis Octavio</t>
  </si>
  <si>
    <t>Ron Zuñiga Nora Mariana</t>
  </si>
  <si>
    <t>Vargas Díaz Luis Enrique</t>
  </si>
  <si>
    <t>Castellanos Chávez Oswaldo</t>
  </si>
  <si>
    <t>Asistente administrativo del Coordinador de la Comisión Operativa Estatal Jalisco</t>
  </si>
  <si>
    <t>Domínguez López Jesús Humberto</t>
  </si>
  <si>
    <t>Encarnación Camba Porfirio</t>
  </si>
  <si>
    <t>Garaiz Izarra Esteban Mario</t>
  </si>
  <si>
    <t>Nuñez Vaca Dante Jesús</t>
  </si>
  <si>
    <t>Parra Barboza Ana Laura</t>
  </si>
  <si>
    <t>Siordia Ochoa Martin</t>
  </si>
  <si>
    <t>Solano Armenta Jorge Luis</t>
  </si>
  <si>
    <t>Velasco Ramírez Christian Daniel</t>
  </si>
  <si>
    <t>COMUNICACIÓN</t>
  </si>
  <si>
    <t xml:space="preserve">ASESORIA </t>
  </si>
  <si>
    <t>EUZEN CONSULTORES S.C</t>
  </si>
  <si>
    <t>LA COVACHA SA DE CV</t>
  </si>
  <si>
    <t>INDATCOM S A DE CV</t>
  </si>
  <si>
    <t>SOLIDEM S.C</t>
  </si>
  <si>
    <t>`201502111144110</t>
  </si>
  <si>
    <t>`201502051142786</t>
  </si>
  <si>
    <t>`201502021141927</t>
  </si>
  <si>
    <t>`201501281141276</t>
  </si>
  <si>
    <t>`201502091143498</t>
  </si>
  <si>
    <t>EDIFICIO</t>
  </si>
  <si>
    <t xml:space="preserve">VEHICULOS </t>
  </si>
  <si>
    <t>MANTENIMIENTO DE RUTINA</t>
  </si>
  <si>
    <t>ASIMILADO A SALARIOS</t>
  </si>
  <si>
    <t>PF</t>
  </si>
  <si>
    <t>COMISION OPERATIVA ESTATAL</t>
  </si>
  <si>
    <t>JOSÈ ÀNGEL GARCÌA MÀRQUEZ</t>
  </si>
  <si>
    <t xml:space="preserve">CLAUDIA ARIAS </t>
  </si>
  <si>
    <t>JOSÈ LUIS CORTES</t>
  </si>
  <si>
    <t>HUMBERTO DOMINGUEZ</t>
  </si>
  <si>
    <t xml:space="preserve">MARTÌN </t>
  </si>
  <si>
    <t>LAURA PARRA</t>
  </si>
  <si>
    <t>OSWALDO CASTELLANOS</t>
  </si>
  <si>
    <t xml:space="preserve">FAUSTO LÒPEZ </t>
  </si>
  <si>
    <t>GABY GÛITRON</t>
  </si>
  <si>
    <t>ROSA MAFALDA WARIO</t>
  </si>
  <si>
    <t>ANGÈLICA AGUIRRE</t>
  </si>
  <si>
    <t xml:space="preserve">ALEJANDRO ALVARADO </t>
  </si>
  <si>
    <t>PEPE</t>
  </si>
  <si>
    <t xml:space="preserve">JULIETA RAQUEL SALGADO </t>
  </si>
  <si>
    <t>ÀNGEL ISRAEL CHAVIRA MENDOZA</t>
  </si>
  <si>
    <t>GUILLERMO ORTÌZ VAZQUEZ</t>
  </si>
  <si>
    <t xml:space="preserve">JUAN RAFAEL BARAJAS </t>
  </si>
  <si>
    <t>ALEJANDRO ARMANDO ANCIRA ESPINO</t>
  </si>
  <si>
    <t>JESUS VENEGAS</t>
  </si>
  <si>
    <t>EVA LOMELÌ YAÑEZ</t>
  </si>
  <si>
    <t xml:space="preserve">FLOR SIORDIA SALSEDO </t>
  </si>
  <si>
    <t xml:space="preserve">MARTÌN SIORDIA OCHOA </t>
  </si>
  <si>
    <t>OSCAR AMEZQUITA</t>
  </si>
  <si>
    <t>TONANTZIN DE JOSHUA RODRÌGUEZ Y.</t>
  </si>
  <si>
    <t>RICARDO OLIVARES</t>
  </si>
  <si>
    <t>JUAN CHÀVEZ OCEGUEDA</t>
  </si>
  <si>
    <t>MARÌA JOSÈ GOROZPE</t>
  </si>
  <si>
    <t xml:space="preserve">CÈSAR DE LA FUENTE </t>
  </si>
  <si>
    <t xml:space="preserve">ANDREA LAMAR OROZCO </t>
  </si>
  <si>
    <t xml:space="preserve">GILDARDO FLORES FREGOSO </t>
  </si>
  <si>
    <t xml:space="preserve">GUADALUPE VARO </t>
  </si>
  <si>
    <t xml:space="preserve">MARCO ANTONIO DÀVILA VACA </t>
  </si>
  <si>
    <t>BENJAMÌN VÀZQUEZ</t>
  </si>
  <si>
    <t>CARMEN JIMÈNEZ</t>
  </si>
  <si>
    <t xml:space="preserve">OLGA ALEMÀN </t>
  </si>
  <si>
    <t xml:space="preserve">TOMÀS LÒPEZ </t>
  </si>
  <si>
    <t xml:space="preserve">EMMA JUÀREZ GARCÌA </t>
  </si>
  <si>
    <t>NORA MARIANA RON ZÙÑIGA</t>
  </si>
  <si>
    <t>ESTHER HERNÀNDEZ COTERO</t>
  </si>
  <si>
    <t xml:space="preserve">VÌCTOR MANUEL NUÑEZ </t>
  </si>
  <si>
    <t>JUAN MANUEL IBARRA BAUTISTA</t>
  </si>
  <si>
    <t>CÈSAR FCO. PÀDILLA CHAVEZ</t>
  </si>
  <si>
    <t>GABRIELA SERRATOS FERNANDEZ</t>
  </si>
  <si>
    <t>FRANCISCO JAVIER ACOSTA LAZO</t>
  </si>
  <si>
    <t>TERESA MARTÌNEZ VILLANUEVA</t>
  </si>
  <si>
    <t>EXT 101</t>
  </si>
  <si>
    <t>EXT 102</t>
  </si>
  <si>
    <t>EXT 103</t>
  </si>
  <si>
    <t>EXT 104</t>
  </si>
  <si>
    <t>EXT 106</t>
  </si>
  <si>
    <t>EXT 107</t>
  </si>
  <si>
    <t>EXT 108</t>
  </si>
  <si>
    <t>EXT 111</t>
  </si>
  <si>
    <t>EXT 113</t>
  </si>
  <si>
    <t>EXT 114</t>
  </si>
  <si>
    <t>EXT 115</t>
  </si>
  <si>
    <t>EXT 116</t>
  </si>
  <si>
    <t>EXT 118</t>
  </si>
  <si>
    <t>EXT 120</t>
  </si>
  <si>
    <t>EXT 122</t>
  </si>
  <si>
    <t>DISTANCIAS DE CASA CIUDADANA GDL A LAS DIFERENTES COORDINACIONES MUNICIPALES</t>
  </si>
  <si>
    <t>MUNICIPIO</t>
  </si>
  <si>
    <t>DIST.KMS</t>
  </si>
  <si>
    <t>Acatic</t>
  </si>
  <si>
    <t>48.9</t>
  </si>
  <si>
    <t>Acatlán de Juárez</t>
  </si>
  <si>
    <t>35.5</t>
  </si>
  <si>
    <t>Ahualulco</t>
  </si>
  <si>
    <t>63.4</t>
  </si>
  <si>
    <t>Amacueca</t>
  </si>
  <si>
    <t>77.3</t>
  </si>
  <si>
    <t>Amatitán</t>
  </si>
  <si>
    <t>42.3</t>
  </si>
  <si>
    <t>Ameca</t>
  </si>
  <si>
    <t>72.3</t>
  </si>
  <si>
    <t>Antonio Escobedo</t>
  </si>
  <si>
    <t>67.9</t>
  </si>
  <si>
    <t>Arandas</t>
  </si>
  <si>
    <t>106.5</t>
  </si>
  <si>
    <t>Arenal</t>
  </si>
  <si>
    <t>36.2</t>
  </si>
  <si>
    <t>Atemajac de Brizuela</t>
  </si>
  <si>
    <t>70.0</t>
  </si>
  <si>
    <t>Atengo</t>
  </si>
  <si>
    <t>101.0</t>
  </si>
  <si>
    <t>Atenguillo</t>
  </si>
  <si>
    <t>121.9</t>
  </si>
  <si>
    <t>Atotonilco el Alto</t>
  </si>
  <si>
    <t>90.6</t>
  </si>
  <si>
    <t>Atoyac</t>
  </si>
  <si>
    <t>75.4</t>
  </si>
  <si>
    <t>Autlán de Navarro</t>
  </si>
  <si>
    <t>144.6</t>
  </si>
  <si>
    <t>Ayotlán</t>
  </si>
  <si>
    <t>109.8</t>
  </si>
  <si>
    <t>Ayutla</t>
  </si>
  <si>
    <t>118.5</t>
  </si>
  <si>
    <t>Bolaños</t>
  </si>
  <si>
    <t>135.8</t>
  </si>
  <si>
    <t>Cabo Corrientes</t>
  </si>
  <si>
    <t>208.4</t>
  </si>
  <si>
    <t>Cañadas de Obregón</t>
  </si>
  <si>
    <t>88.5</t>
  </si>
  <si>
    <t>Casimiro Castillo</t>
  </si>
  <si>
    <t>176.4</t>
  </si>
  <si>
    <t>Chapala</t>
  </si>
  <si>
    <t>44.9</t>
  </si>
  <si>
    <t>Chimaltitán</t>
  </si>
  <si>
    <t>136.9</t>
  </si>
  <si>
    <t>Chiquilistlán</t>
  </si>
  <si>
    <t>82.8</t>
  </si>
  <si>
    <t>Cihuatlán</t>
  </si>
  <si>
    <t>202.8</t>
  </si>
  <si>
    <t>Ciudad Guzmán</t>
  </si>
  <si>
    <t>107.9</t>
  </si>
  <si>
    <t>Cocula</t>
  </si>
  <si>
    <t>58.5</t>
  </si>
  <si>
    <t>Colotlán</t>
  </si>
  <si>
    <t>160.5</t>
  </si>
  <si>
    <t>Concepción de Buenos Aires</t>
  </si>
  <si>
    <t>92.2</t>
  </si>
  <si>
    <t>Cuautitlán</t>
  </si>
  <si>
    <t>170.7</t>
  </si>
  <si>
    <t>Cuautla</t>
  </si>
  <si>
    <t>120.3</t>
  </si>
  <si>
    <t>Cuquio</t>
  </si>
  <si>
    <t>45.7</t>
  </si>
  <si>
    <t>Degollado</t>
  </si>
  <si>
    <t>131.2</t>
  </si>
  <si>
    <t>Ejutla</t>
  </si>
  <si>
    <t>118.80</t>
  </si>
  <si>
    <t>El Grullo</t>
  </si>
  <si>
    <t>131.0</t>
  </si>
  <si>
    <t>El Limón</t>
  </si>
  <si>
    <t>122.80</t>
  </si>
  <si>
    <t>El Salto</t>
  </si>
  <si>
    <t>25.60</t>
  </si>
  <si>
    <t>Encarnación de Díaz</t>
  </si>
  <si>
    <t>151.1</t>
  </si>
  <si>
    <t>Etzatlán</t>
  </si>
  <si>
    <t>75.3</t>
  </si>
  <si>
    <t>Gómez Farías</t>
  </si>
  <si>
    <t>99.8</t>
  </si>
  <si>
    <t>Guachinango</t>
  </si>
  <si>
    <t>106.4</t>
  </si>
  <si>
    <t>Hostotipaquillo</t>
  </si>
  <si>
    <t>78.8</t>
  </si>
  <si>
    <t>Huejucar</t>
  </si>
  <si>
    <t>188.1</t>
  </si>
  <si>
    <t>Huejuquilla</t>
  </si>
  <si>
    <t>224.9</t>
  </si>
  <si>
    <t>Ixtlahuacán de los Membrillos</t>
  </si>
  <si>
    <t>40.2</t>
  </si>
  <si>
    <t>Ixtlahuacán del Río</t>
  </si>
  <si>
    <t>25.1</t>
  </si>
  <si>
    <t>Jalostotitlán</t>
  </si>
  <si>
    <t>108.8</t>
  </si>
  <si>
    <t>Jamay</t>
  </si>
  <si>
    <t>80.1</t>
  </si>
  <si>
    <t>Jesús María</t>
  </si>
  <si>
    <t>119.5</t>
  </si>
  <si>
    <t>Jilotlán</t>
  </si>
  <si>
    <t>149.00</t>
  </si>
  <si>
    <t>Jocotepec</t>
  </si>
  <si>
    <t>43.3</t>
  </si>
  <si>
    <t>Juanacatlán</t>
  </si>
  <si>
    <t>27.4</t>
  </si>
  <si>
    <t>Juchitlán</t>
  </si>
  <si>
    <t>100.7</t>
  </si>
  <si>
    <t>La Barca</t>
  </si>
  <si>
    <t>95.5</t>
  </si>
  <si>
    <t>Lagos de Moreno</t>
  </si>
  <si>
    <t>168.6</t>
  </si>
  <si>
    <t>Magdalena</t>
  </si>
  <si>
    <t>68.3</t>
  </si>
  <si>
    <t>Manzanilla de la Paz</t>
  </si>
  <si>
    <t>77.2</t>
  </si>
  <si>
    <t>Mascota</t>
  </si>
  <si>
    <t>149.4</t>
  </si>
  <si>
    <t>Mazamitla</t>
  </si>
  <si>
    <t>91.2</t>
  </si>
  <si>
    <t>Mesquitic</t>
  </si>
  <si>
    <t>194.5</t>
  </si>
  <si>
    <t>Mexticacán</t>
  </si>
  <si>
    <t>90.1</t>
  </si>
  <si>
    <t>Mixtlán</t>
  </si>
  <si>
    <t>111.8</t>
  </si>
  <si>
    <t>Ocotlán</t>
  </si>
  <si>
    <t>72.6</t>
  </si>
  <si>
    <t>Ojuelos</t>
  </si>
  <si>
    <t>227.6</t>
  </si>
  <si>
    <t>Pihuamo</t>
  </si>
  <si>
    <t>157.5</t>
  </si>
  <si>
    <t>Poncitlán</t>
  </si>
  <si>
    <t>56.2</t>
  </si>
  <si>
    <t>Puerto Vallarta</t>
  </si>
  <si>
    <t>194.1</t>
  </si>
  <si>
    <t>Purificación</t>
  </si>
  <si>
    <t>167.3</t>
  </si>
  <si>
    <t>Quitupán</t>
  </si>
  <si>
    <t>97.5</t>
  </si>
  <si>
    <t>San Cristobal de la Barranca</t>
  </si>
  <si>
    <t>42.00</t>
  </si>
  <si>
    <t>San Diego de Alejandría</t>
  </si>
  <si>
    <t>147.8</t>
  </si>
  <si>
    <t>San Gabriel</t>
  </si>
  <si>
    <t>110.9</t>
  </si>
  <si>
    <t>San Juan de los Lagos</t>
  </si>
  <si>
    <t>125.5</t>
  </si>
  <si>
    <t>San Julian</t>
  </si>
  <si>
    <t>129.2</t>
  </si>
  <si>
    <t>San Marcos</t>
  </si>
  <si>
    <t>87.6</t>
  </si>
  <si>
    <t>San Martín de Bolaños</t>
  </si>
  <si>
    <t>102.5</t>
  </si>
  <si>
    <t>San Martín Hidalgo</t>
  </si>
  <si>
    <t>64.5</t>
  </si>
  <si>
    <t>San Miguel el Alto</t>
  </si>
  <si>
    <t>108.00</t>
  </si>
  <si>
    <t>San Sebastián del Oeste</t>
  </si>
  <si>
    <t>155.5</t>
  </si>
  <si>
    <t>Santa María de los Angeles</t>
  </si>
  <si>
    <t>167.5</t>
  </si>
  <si>
    <t>Sayula</t>
  </si>
  <si>
    <t>91.3</t>
  </si>
  <si>
    <t>Tala</t>
  </si>
  <si>
    <t>35.3</t>
  </si>
  <si>
    <t>Talpa</t>
  </si>
  <si>
    <t>155.1</t>
  </si>
  <si>
    <t>Tamazula</t>
  </si>
  <si>
    <t>111.4</t>
  </si>
  <si>
    <t>Tapalpa</t>
  </si>
  <si>
    <t>90.4</t>
  </si>
  <si>
    <t>Tecalitlán</t>
  </si>
  <si>
    <t>133.4</t>
  </si>
  <si>
    <t>Techaluta</t>
  </si>
  <si>
    <t>41.20</t>
  </si>
  <si>
    <t>Tecolotlán</t>
  </si>
  <si>
    <t>88.1</t>
  </si>
  <si>
    <t>Tenamaxtlán</t>
  </si>
  <si>
    <t>97.4</t>
  </si>
  <si>
    <t>Teocaltiche</t>
  </si>
  <si>
    <t>118.4</t>
  </si>
  <si>
    <t>Teocuitatlán</t>
  </si>
  <si>
    <t>75.2</t>
  </si>
  <si>
    <t>Tepatitlán</t>
  </si>
  <si>
    <t>Tequila</t>
  </si>
  <si>
    <t>54.00</t>
  </si>
  <si>
    <t>Teuchitlán</t>
  </si>
  <si>
    <t>50.3</t>
  </si>
  <si>
    <t>Tizapán el Alto</t>
  </si>
  <si>
    <t>66.1</t>
  </si>
  <si>
    <t>Tlajomulco</t>
  </si>
  <si>
    <t>23.5</t>
  </si>
  <si>
    <t>Tlaquepaque</t>
  </si>
  <si>
    <t>6.6</t>
  </si>
  <si>
    <t>Tolimán</t>
  </si>
  <si>
    <t>132.00</t>
  </si>
  <si>
    <t>Tomatlán</t>
  </si>
  <si>
    <t>213.20</t>
  </si>
  <si>
    <t>Tonalá</t>
  </si>
  <si>
    <t>14.1</t>
  </si>
  <si>
    <t>Tonaya</t>
  </si>
  <si>
    <t>117.00</t>
  </si>
  <si>
    <t>Tonila</t>
  </si>
  <si>
    <t>59.2</t>
  </si>
  <si>
    <t>Totatiche</t>
  </si>
  <si>
    <t>140.1</t>
  </si>
  <si>
    <t>Tototlán</t>
  </si>
  <si>
    <t>62.00</t>
  </si>
  <si>
    <t>Tuxcacuesco</t>
  </si>
  <si>
    <t>135.7</t>
  </si>
  <si>
    <t>Tuxcueca</t>
  </si>
  <si>
    <t>67.2</t>
  </si>
  <si>
    <t>Tuxpan</t>
  </si>
  <si>
    <t>123.8</t>
  </si>
  <si>
    <t>Unión de San Antonio</t>
  </si>
  <si>
    <t>150.7</t>
  </si>
  <si>
    <t>Unión de Tula</t>
  </si>
  <si>
    <t>123.1</t>
  </si>
  <si>
    <t>Valle de Guadalupe</t>
  </si>
  <si>
    <t>86.9</t>
  </si>
  <si>
    <t>Valle de Juárez</t>
  </si>
  <si>
    <t>93.3</t>
  </si>
  <si>
    <t>Villa Corona</t>
  </si>
  <si>
    <t>42.1</t>
  </si>
  <si>
    <t>Villa Guerrero</t>
  </si>
  <si>
    <t>147.60</t>
  </si>
  <si>
    <t>Villa Hidalgo</t>
  </si>
  <si>
    <t>138.00</t>
  </si>
  <si>
    <t>Yahualica</t>
  </si>
  <si>
    <t>76.2</t>
  </si>
  <si>
    <t>Zacoalco</t>
  </si>
  <si>
    <t>53.6</t>
  </si>
  <si>
    <t>Zapopan</t>
  </si>
  <si>
    <t>5.2</t>
  </si>
  <si>
    <t>Zapotiltic</t>
  </si>
  <si>
    <t>115.8</t>
  </si>
  <si>
    <t>Zapotitlán de Vadillo</t>
  </si>
  <si>
    <t>133.2</t>
  </si>
  <si>
    <t>Zapotlán del Rey</t>
  </si>
  <si>
    <t>51.4</t>
  </si>
  <si>
    <t>Zapotlanejo</t>
  </si>
  <si>
    <t>31.7</t>
  </si>
  <si>
    <t>ENCUESTAS</t>
  </si>
  <si>
    <t>BRANDING</t>
  </si>
  <si>
    <t>CAPSULAS AUDIOVISULAES</t>
  </si>
  <si>
    <t>PAUTA DIGITAL Y HERRAMIENTAS DIGITALES</t>
  </si>
  <si>
    <t>PERIODICO</t>
  </si>
  <si>
    <t>CESAR PADILLA</t>
  </si>
  <si>
    <t>MANTENIMIENTO</t>
  </si>
  <si>
    <t>CASA CIUDADANA ESTATAL</t>
  </si>
  <si>
    <t>AV. LA PAZ N. 1901 COL. AMERICANA, GUADALAJARA JAL.</t>
  </si>
  <si>
    <t>LERDO DE TEJADA N.1904, COL. AMERICANA JALISCO. JAL.</t>
  </si>
  <si>
    <t>*EL CALCULO PUEDE VARIAR CONFORME LAS AGENDAS DE CADA SECRETARIA</t>
  </si>
  <si>
    <t>*DATO CONSERVADOR LA AGENDA DE EVENTOS ESTA SUJETA Y ABIERTA A LAS COMISIONES OPERATIVAS MUNICIPALES, ESTATAL Y NACIONAL.</t>
  </si>
  <si>
    <t>Acosta</t>
  </si>
  <si>
    <t>Lazo</t>
  </si>
  <si>
    <t>Alatorre</t>
  </si>
  <si>
    <t>Nuñez</t>
  </si>
  <si>
    <t>Melina</t>
  </si>
  <si>
    <t>Ángel</t>
  </si>
  <si>
    <t>Macias</t>
  </si>
  <si>
    <t>Sergio</t>
  </si>
  <si>
    <t>Alvarado</t>
  </si>
  <si>
    <t>Iñiguez</t>
  </si>
  <si>
    <t xml:space="preserve">Barajas </t>
  </si>
  <si>
    <t>Bernal</t>
  </si>
  <si>
    <t>Cardenas</t>
  </si>
  <si>
    <t>Angel</t>
  </si>
  <si>
    <t>Chávez</t>
  </si>
  <si>
    <t>Ocegueda</t>
  </si>
  <si>
    <t>Juan</t>
  </si>
  <si>
    <t>Chavira</t>
  </si>
  <si>
    <t>Mendoza</t>
  </si>
  <si>
    <t>Dávila</t>
  </si>
  <si>
    <t>Vaca</t>
  </si>
  <si>
    <t>De la Fuente</t>
  </si>
  <si>
    <t>Guerra</t>
  </si>
  <si>
    <t>César</t>
  </si>
  <si>
    <t>Domínguez</t>
  </si>
  <si>
    <t>López</t>
  </si>
  <si>
    <t>Elorriaga</t>
  </si>
  <si>
    <t>Gonzalez</t>
  </si>
  <si>
    <t>Encarnación</t>
  </si>
  <si>
    <t>Camba</t>
  </si>
  <si>
    <t>Porfirio</t>
  </si>
  <si>
    <t>Espinoza</t>
  </si>
  <si>
    <t>Cárdenas</t>
  </si>
  <si>
    <t>Flores</t>
  </si>
  <si>
    <t>Dominguez</t>
  </si>
  <si>
    <t>Enrique</t>
  </si>
  <si>
    <t>Fregoso</t>
  </si>
  <si>
    <t>Gildardo</t>
  </si>
  <si>
    <t>Gangoiti</t>
  </si>
  <si>
    <t>Vizcaino</t>
  </si>
  <si>
    <t>Mariana</t>
  </si>
  <si>
    <t>García</t>
  </si>
  <si>
    <t>Márquez</t>
  </si>
  <si>
    <t>González</t>
  </si>
  <si>
    <t>Ramírez</t>
  </si>
  <si>
    <t>Israel</t>
  </si>
  <si>
    <t>Guizar</t>
  </si>
  <si>
    <t>Lomelí</t>
  </si>
  <si>
    <t>Román</t>
  </si>
  <si>
    <t>Hernández</t>
  </si>
  <si>
    <t>Mendez</t>
  </si>
  <si>
    <t>Huerta</t>
  </si>
  <si>
    <t>Quintero</t>
  </si>
  <si>
    <t xml:space="preserve">Iñiguez </t>
  </si>
  <si>
    <t>Contreras</t>
  </si>
  <si>
    <t>Gámez</t>
  </si>
  <si>
    <t>Jímenez</t>
  </si>
  <si>
    <t>León</t>
  </si>
  <si>
    <t>Juarez</t>
  </si>
  <si>
    <t>Emma</t>
  </si>
  <si>
    <t>Leguer</t>
  </si>
  <si>
    <t>Retolaza</t>
  </si>
  <si>
    <t>Yañez</t>
  </si>
  <si>
    <t>Eva</t>
  </si>
  <si>
    <t xml:space="preserve">López </t>
  </si>
  <si>
    <t>Aguila</t>
  </si>
  <si>
    <t>Curiel</t>
  </si>
  <si>
    <t>Martinez</t>
  </si>
  <si>
    <t>Estrada</t>
  </si>
  <si>
    <t>Martínez</t>
  </si>
  <si>
    <t>Villanueva</t>
  </si>
  <si>
    <t>Teresa</t>
  </si>
  <si>
    <t>Medrano</t>
  </si>
  <si>
    <t>Barba</t>
  </si>
  <si>
    <t>Negrete</t>
  </si>
  <si>
    <t>De Alba</t>
  </si>
  <si>
    <t>Núñez</t>
  </si>
  <si>
    <t>Franco</t>
  </si>
  <si>
    <t xml:space="preserve">Nuñez </t>
  </si>
  <si>
    <t>Olivares</t>
  </si>
  <si>
    <t>Toscano</t>
  </si>
  <si>
    <t>Ricardo</t>
  </si>
  <si>
    <t>Orozco</t>
  </si>
  <si>
    <t>Andalón</t>
  </si>
  <si>
    <t>Ortiz</t>
  </si>
  <si>
    <t>Vázquez</t>
  </si>
  <si>
    <t>Guillermo</t>
  </si>
  <si>
    <t>Padilla</t>
  </si>
  <si>
    <t>Parra</t>
  </si>
  <si>
    <t>Barboza</t>
  </si>
  <si>
    <t>Pérez</t>
  </si>
  <si>
    <t>Pozos</t>
  </si>
  <si>
    <t>Rodríguez</t>
  </si>
  <si>
    <t>Inzunza</t>
  </si>
  <si>
    <t>Ron</t>
  </si>
  <si>
    <t>Zuñiga</t>
  </si>
  <si>
    <t>Serratos</t>
  </si>
  <si>
    <t>Fernandez</t>
  </si>
  <si>
    <t>Gabriela</t>
  </si>
  <si>
    <t>Siordia</t>
  </si>
  <si>
    <t>Ochoa</t>
  </si>
  <si>
    <t>Martín</t>
  </si>
  <si>
    <t>Solano</t>
  </si>
  <si>
    <t>Armenta</t>
  </si>
  <si>
    <t>Vargas</t>
  </si>
  <si>
    <t>Díaz</t>
  </si>
  <si>
    <t>Venegas</t>
  </si>
  <si>
    <t>Soriano</t>
  </si>
  <si>
    <t>Zamorano</t>
  </si>
  <si>
    <t xml:space="preserve">Rodriguez </t>
  </si>
  <si>
    <t>Martin</t>
  </si>
  <si>
    <t>Dueñas</t>
  </si>
  <si>
    <t>Quintor</t>
  </si>
  <si>
    <t>Yesenia</t>
  </si>
  <si>
    <t>Carranza</t>
  </si>
  <si>
    <t>Montaño</t>
  </si>
  <si>
    <t>Rendon</t>
  </si>
  <si>
    <t>Leticia</t>
  </si>
  <si>
    <t>Gomez</t>
  </si>
  <si>
    <t>Ojeda</t>
  </si>
  <si>
    <t>Castillón</t>
  </si>
  <si>
    <t>Miguel</t>
  </si>
  <si>
    <t>De la Rosa</t>
  </si>
  <si>
    <t>Rios</t>
  </si>
  <si>
    <t>Rodriguez</t>
  </si>
  <si>
    <t>Torres</t>
  </si>
  <si>
    <t>Arias</t>
  </si>
  <si>
    <t xml:space="preserve">Moreno </t>
  </si>
  <si>
    <t>Griselda</t>
  </si>
  <si>
    <t>Alemán</t>
  </si>
  <si>
    <t>Carrillo</t>
  </si>
  <si>
    <t>Ibarra</t>
  </si>
  <si>
    <t>Vizcarra</t>
  </si>
  <si>
    <t xml:space="preserve">Garcia </t>
  </si>
  <si>
    <t>Amezquita</t>
  </si>
  <si>
    <t>Oscar</t>
  </si>
  <si>
    <t>Castellanos</t>
  </si>
  <si>
    <t>Chavez</t>
  </si>
  <si>
    <t>Oswaldo</t>
  </si>
  <si>
    <t>Guitron</t>
  </si>
  <si>
    <t>Valdez</t>
  </si>
  <si>
    <t>Salcedo</t>
  </si>
  <si>
    <t>Romo</t>
  </si>
  <si>
    <t>Romero</t>
  </si>
  <si>
    <t xml:space="preserve">Varo </t>
  </si>
  <si>
    <t>Ruíz</t>
  </si>
  <si>
    <t>Guadalupe</t>
  </si>
  <si>
    <t>Velasco</t>
  </si>
  <si>
    <t>Horta</t>
  </si>
  <si>
    <t>Anibal</t>
  </si>
  <si>
    <t>Bautista</t>
  </si>
  <si>
    <t>Cid</t>
  </si>
  <si>
    <t>Villa</t>
  </si>
  <si>
    <t>Sepúlveda</t>
  </si>
  <si>
    <t>Cortez</t>
  </si>
  <si>
    <t>Javier</t>
  </si>
  <si>
    <t xml:space="preserve">Francisco </t>
  </si>
  <si>
    <t>Alejandro</t>
  </si>
  <si>
    <t>Rafael</t>
  </si>
  <si>
    <t>Erick</t>
  </si>
  <si>
    <t>Antonio</t>
  </si>
  <si>
    <t>Marco</t>
  </si>
  <si>
    <t>Humberto</t>
  </si>
  <si>
    <t>Regino</t>
  </si>
  <si>
    <t>Alfonso</t>
  </si>
  <si>
    <t>Jesús</t>
  </si>
  <si>
    <t>José</t>
  </si>
  <si>
    <t>Hugo</t>
  </si>
  <si>
    <t>Eduardo</t>
  </si>
  <si>
    <t>Adrian</t>
  </si>
  <si>
    <t>Jose</t>
  </si>
  <si>
    <t>Nombre 3</t>
  </si>
  <si>
    <t>Luis</t>
  </si>
  <si>
    <t xml:space="preserve">María </t>
  </si>
  <si>
    <t>Del Carmen</t>
  </si>
  <si>
    <t xml:space="preserve">Luis </t>
  </si>
  <si>
    <t>Carlos</t>
  </si>
  <si>
    <t xml:space="preserve">Tomás </t>
  </si>
  <si>
    <t>Salvador</t>
  </si>
  <si>
    <t xml:space="preserve">Jorge </t>
  </si>
  <si>
    <t>Valentin</t>
  </si>
  <si>
    <t>Elizabeth</t>
  </si>
  <si>
    <t>Norma</t>
  </si>
  <si>
    <t>Ernesto</t>
  </si>
  <si>
    <t>Manuel</t>
  </si>
  <si>
    <t>Jesus</t>
  </si>
  <si>
    <t>Alicia</t>
  </si>
  <si>
    <t>Francisco</t>
  </si>
  <si>
    <t>Laura</t>
  </si>
  <si>
    <t>Octavio</t>
  </si>
  <si>
    <t>De Jeshua</t>
  </si>
  <si>
    <t>Angelica</t>
  </si>
  <si>
    <t>Benjamin</t>
  </si>
  <si>
    <t>De Jesus</t>
  </si>
  <si>
    <t>Alberto</t>
  </si>
  <si>
    <t>Huitzilihuitl</t>
  </si>
  <si>
    <t>Viridiana</t>
  </si>
  <si>
    <t>Alejandra</t>
  </si>
  <si>
    <t>Daniel</t>
  </si>
  <si>
    <t>Missael</t>
  </si>
  <si>
    <t>ALberto</t>
  </si>
  <si>
    <t xml:space="preserve">Eric </t>
  </si>
  <si>
    <t>Victor</t>
  </si>
  <si>
    <t>Dante</t>
  </si>
  <si>
    <t xml:space="preserve">Norma </t>
  </si>
  <si>
    <t xml:space="preserve">José </t>
  </si>
  <si>
    <t xml:space="preserve">César </t>
  </si>
  <si>
    <t xml:space="preserve">Ana </t>
  </si>
  <si>
    <t>Tonantzin</t>
  </si>
  <si>
    <t>Martha</t>
  </si>
  <si>
    <t xml:space="preserve">Nora </t>
  </si>
  <si>
    <t xml:space="preserve">Servando </t>
  </si>
  <si>
    <t xml:space="preserve">Mario </t>
  </si>
  <si>
    <t xml:space="preserve">Aldo </t>
  </si>
  <si>
    <t xml:space="preserve">Gerardo </t>
  </si>
  <si>
    <t>Olga</t>
  </si>
  <si>
    <t>Andrea</t>
  </si>
  <si>
    <t>Ana</t>
  </si>
  <si>
    <t xml:space="preserve">Flor </t>
  </si>
  <si>
    <t>Christian</t>
  </si>
  <si>
    <t xml:space="preserve">Juan </t>
  </si>
  <si>
    <t xml:space="preserve">Anthony </t>
  </si>
  <si>
    <t>Asimilados a Salarios</t>
  </si>
  <si>
    <t>Soporte Tecnico</t>
  </si>
  <si>
    <t>Titular</t>
  </si>
  <si>
    <t>Secretario</t>
  </si>
  <si>
    <t>Jefe de Proyecto</t>
  </si>
  <si>
    <t>Soporte Técnico</t>
  </si>
  <si>
    <t xml:space="preserve">Auxiliar Administrativo </t>
  </si>
  <si>
    <t xml:space="preserve">Secretario </t>
  </si>
  <si>
    <t>Auxiliar Administrativo</t>
  </si>
  <si>
    <t>Secretaria</t>
  </si>
  <si>
    <t xml:space="preserve">Coordinador </t>
  </si>
  <si>
    <t>Tesorera</t>
  </si>
  <si>
    <t>Soporte Armenta</t>
  </si>
  <si>
    <t>Titular de Transparencia</t>
  </si>
  <si>
    <t>Vigilante</t>
  </si>
  <si>
    <t>AOLF910328F0</t>
  </si>
  <si>
    <t>AANM910227K45</t>
  </si>
  <si>
    <t>AEMS561007186</t>
  </si>
  <si>
    <t>AAIA850415GH1</t>
  </si>
  <si>
    <t>BABJ660719NN6</t>
  </si>
  <si>
    <t>CAAE931214J17</t>
  </si>
  <si>
    <t>CAOJ781218MB0</t>
  </si>
  <si>
    <t>CAMA850128HC5</t>
  </si>
  <si>
    <t>DAVM671021D89</t>
  </si>
  <si>
    <t>FUGC780508IW5</t>
  </si>
  <si>
    <t>DOLJ8402131I5</t>
  </si>
  <si>
    <t>EOGA840411EK2</t>
  </si>
  <si>
    <t>EACP670720HZO</t>
  </si>
  <si>
    <t>EICJ720711MN6</t>
  </si>
  <si>
    <t>FODE760330A99</t>
  </si>
  <si>
    <t>FOFG7908199A9</t>
  </si>
  <si>
    <t>VIMM901224P18</t>
  </si>
  <si>
    <t>GAMJ561220UV6</t>
  </si>
  <si>
    <t>GORI771001V69</t>
  </si>
  <si>
    <t>GULR780425ML6</t>
  </si>
  <si>
    <t>HEMC670628NR3</t>
  </si>
  <si>
    <t>HUQA831007MV3</t>
  </si>
  <si>
    <t>IICJ630516MM4</t>
  </si>
  <si>
    <t>IIGL781003954</t>
  </si>
  <si>
    <t>JILC7002249P7</t>
  </si>
  <si>
    <t>JUGE810603JW2</t>
  </si>
  <si>
    <t>LERL600209NV5</t>
  </si>
  <si>
    <t>LOYE711014GE3</t>
  </si>
  <si>
    <t>LOAT8601046R0</t>
  </si>
  <si>
    <t>LOCJ781221RN3</t>
  </si>
  <si>
    <t>MAEN800515QDA</t>
  </si>
  <si>
    <t>MAVT911027N55</t>
  </si>
  <si>
    <t>MEBL700202IIA</t>
  </si>
  <si>
    <t>NEAM591013C56</t>
  </si>
  <si>
    <t>NUFV890711EC2</t>
  </si>
  <si>
    <t>NUVD840322RU2</t>
  </si>
  <si>
    <t>OITR740718758</t>
  </si>
  <si>
    <t>OOAN690530FU0</t>
  </si>
  <si>
    <t>OOLL750218ED1</t>
  </si>
  <si>
    <t>OIBG600912RQ8</t>
  </si>
  <si>
    <t>PACC850226EX1</t>
  </si>
  <si>
    <t>PABA800125BS2</t>
  </si>
  <si>
    <t>PEPL7404135A4</t>
  </si>
  <si>
    <t>ROIT880322T65</t>
  </si>
  <si>
    <t>ROZM930729C25</t>
  </si>
  <si>
    <t>ROZN9003145M5</t>
  </si>
  <si>
    <t>SEFG810310MF9</t>
  </si>
  <si>
    <t>SIOM950620IS8</t>
  </si>
  <si>
    <t>SOAJ810818TW0</t>
  </si>
  <si>
    <t>VADL700115CI1</t>
  </si>
  <si>
    <t>VADS781023I25</t>
  </si>
  <si>
    <t>VESJ721222SSA</t>
  </si>
  <si>
    <t>ZARM630109HL2</t>
  </si>
  <si>
    <t>DUQY931115</t>
  </si>
  <si>
    <t>CAMM690727</t>
  </si>
  <si>
    <t>REGL680702AE0</t>
  </si>
  <si>
    <t>GOOA781206EQ6</t>
  </si>
  <si>
    <t>CALM540523QN7</t>
  </si>
  <si>
    <t>RORA940129BL8</t>
  </si>
  <si>
    <t>ROTG840925C40</t>
  </si>
  <si>
    <t>AIMG780827L34</t>
  </si>
  <si>
    <t>AECO711025J7A</t>
  </si>
  <si>
    <t>ROIL8111256D4</t>
  </si>
  <si>
    <t>VIGA981016IA3</t>
  </si>
  <si>
    <t>AEGO860806UM3</t>
  </si>
  <si>
    <t>CXCO850824Q16</t>
  </si>
  <si>
    <t>GUVA791120DX1</t>
  </si>
  <si>
    <t>SISF8603204S7</t>
  </si>
  <si>
    <t>RORF510606SV0</t>
  </si>
  <si>
    <t>VARG770522P56</t>
  </si>
  <si>
    <t>VERC821017D68</t>
  </si>
  <si>
    <t>GOHA940822RZ3</t>
  </si>
  <si>
    <t>IABJ900115K77</t>
  </si>
  <si>
    <t>FOCA940130</t>
  </si>
  <si>
    <t>VIML560819K64</t>
  </si>
  <si>
    <t>SECE810425J63</t>
  </si>
  <si>
    <t>Coordinación Estatal Jalisco</t>
  </si>
  <si>
    <t>EVENTOS DE MUJERES EN LIDERAZGO POLITICO</t>
  </si>
  <si>
    <t>DIPLOMADO EN ALTA DIRECCION</t>
  </si>
  <si>
    <t>ENERO 2018'</t>
  </si>
  <si>
    <t>FEBRERO 2018'</t>
  </si>
  <si>
    <t>MARZO 2018'</t>
  </si>
  <si>
    <t>ABRIL 2018'</t>
  </si>
  <si>
    <t>MAYO 2018'</t>
  </si>
  <si>
    <t>JUNIO 2018'</t>
  </si>
  <si>
    <t>JULIO 2018'</t>
  </si>
  <si>
    <t>AGOSTO 2018'</t>
  </si>
  <si>
    <t>SEPTIEMBRE 2018'</t>
  </si>
  <si>
    <t>OCTUBRE 2018'</t>
  </si>
  <si>
    <t>NOVIEMBRE 2018'</t>
  </si>
  <si>
    <t>DICIEMBRE 2018'</t>
  </si>
  <si>
    <t>IEPC-ACG-157/2017</t>
  </si>
  <si>
    <t>ORDINARIO</t>
  </si>
  <si>
    <t>MONTO INGRESOS VARIOS</t>
  </si>
  <si>
    <t xml:space="preserve">ESTIMACION DE MULTA NO SE HA OFICIALIZADO </t>
  </si>
  <si>
    <t>CEN</t>
  </si>
  <si>
    <t>FISCALIZACION</t>
  </si>
  <si>
    <t>COMITÉ OPERATIVO ESTATAL</t>
  </si>
  <si>
    <t>SILLERIA, TABLONES, TOLDOS</t>
  </si>
  <si>
    <t>MARZO-OCTUBRE</t>
  </si>
  <si>
    <t>INTERIOR DEL ESTADO</t>
  </si>
  <si>
    <t>DIVERSOS EVENTOS</t>
  </si>
  <si>
    <t>UNION EDITORIALISTAS</t>
  </si>
  <si>
    <t>IMPRESOS EN PERIODICOS</t>
  </si>
  <si>
    <t>ANTENA INFORMATIVA</t>
  </si>
  <si>
    <t>MONITOREO</t>
  </si>
  <si>
    <t>MONITOREO DE MEDIOS</t>
  </si>
  <si>
    <t>DEUDA CEN</t>
  </si>
  <si>
    <t xml:space="preserve">EGRESOS GASTOS GENERICOS PARA EL PROCESO DE CAMPAÑA, SOLICITANDO RECURSOS FEDERALES, SE ACLARA QUE ESTE ES UN ESTIMADO TODA VEZ QUE EL PROYECTO DE COMUNICACIÓN ESTA EN CONSOLIDACIÓN. </t>
  </si>
  <si>
    <t>LETICIA RENDON</t>
  </si>
  <si>
    <t>TIIDA</t>
  </si>
  <si>
    <t xml:space="preserve">PINTURA/IMPERMIBILIZANTE/ COMPOSTURAS DIVERSAS/ </t>
  </si>
  <si>
    <t>SISTRO S.A. DE C.V.</t>
  </si>
  <si>
    <t xml:space="preserve">SOPORTE </t>
  </si>
  <si>
    <t>REDES, VOZ Y DATOS</t>
  </si>
  <si>
    <t>SECUENCIA ESTRATEGICA S.A. DE C.V.</t>
  </si>
  <si>
    <t>MONITOREO DE REDES</t>
  </si>
  <si>
    <t xml:space="preserve">ASESORIAS Y CONTRATACION DE SERVICIOS PROFESIONALES </t>
  </si>
  <si>
    <t>EUZEN</t>
  </si>
  <si>
    <t>PM</t>
  </si>
  <si>
    <t>LA COVACHA</t>
  </si>
  <si>
    <t>INDATCOM</t>
  </si>
  <si>
    <t>BR1 MULTIPRINT</t>
  </si>
  <si>
    <t>TREN C2015</t>
  </si>
  <si>
    <t xml:space="preserve">SOLIDEM </t>
  </si>
  <si>
    <t xml:space="preserve">OTROS PROVEEDORES </t>
  </si>
  <si>
    <t xml:space="preserve">SEGURO DE VEHICULOS </t>
  </si>
  <si>
    <t>MARIA DEL CARMEN JIMENEZ DE LEON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</si>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</sst>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(* #,##0.00_);_(* \(#,##0.00\);_(* &quot;-&quot;??_);_(@_)"/>
  </numFmts>
  <fonts count="2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2"/>
    </font>
    <font>
      <u/>
      <sz val="8.5"/>
      <color indexed="12"/>
      <name val="Arial"/>
      <family val="2"/>
    </font>
    <font>
      <b/>
      <sz val="10"/>
      <color indexed="48"/>
      <name val="Arial"/>
      <family val="2"/>
    </font>
    <font>
      <sz val="8.5"/>
      <color indexed="12"/>
      <name val="Arial"/>
      <family val="2"/>
    </font>
    <font>
      <sz val="11"/>
      <color theme="0"/>
      <name val="Arial"/>
      <family val="2"/>
    </font>
    <font>
      <u/>
      <sz val="12"/>
      <color theme="1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2" applyNumberFormat="1" applyFont="1" applyBorder="1" applyAlignment="1" applyProtection="1"/>
    <xf numFmtId="0" fontId="3" fillId="0" borderId="0" xfId="2" applyNumberFormat="1" applyFont="1" applyBorder="1" applyAlignment="1" applyProtection="1">
      <alignment horizontal="left"/>
    </xf>
    <xf numFmtId="0" fontId="4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 applyProtection="1"/>
    <xf numFmtId="166" fontId="3" fillId="0" borderId="0" xfId="2" applyFont="1" applyBorder="1" applyAlignment="1" applyProtection="1">
      <alignment horizontal="left"/>
    </xf>
    <xf numFmtId="22" fontId="5" fillId="0" borderId="0" xfId="2" applyNumberFormat="1" applyFont="1" applyBorder="1" applyProtection="1"/>
    <xf numFmtId="166" fontId="1" fillId="0" borderId="0" xfId="2" applyFont="1" applyBorder="1" applyProtection="1"/>
    <xf numFmtId="166" fontId="2" fillId="0" borderId="0" xfId="2" applyFont="1" applyBorder="1" applyProtection="1"/>
    <xf numFmtId="166" fontId="3" fillId="2" borderId="1" xfId="2" applyFont="1" applyFill="1" applyBorder="1" applyProtection="1"/>
    <xf numFmtId="166" fontId="3" fillId="2" borderId="2" xfId="2" applyFont="1" applyFill="1" applyBorder="1" applyProtection="1"/>
    <xf numFmtId="166" fontId="3" fillId="2" borderId="3" xfId="2" applyFont="1" applyFill="1" applyBorder="1" applyAlignment="1" applyProtection="1">
      <alignment horizontal="center"/>
    </xf>
    <xf numFmtId="166" fontId="3" fillId="2" borderId="4" xfId="2" applyFont="1" applyFill="1" applyBorder="1" applyAlignment="1" applyProtection="1">
      <alignment horizontal="center" vertical="center" wrapText="1"/>
    </xf>
    <xf numFmtId="166" fontId="3" fillId="0" borderId="5" xfId="2" applyFont="1" applyFill="1" applyBorder="1" applyProtection="1"/>
    <xf numFmtId="166" fontId="3" fillId="0" borderId="8" xfId="2" applyFont="1" applyFill="1" applyBorder="1" applyAlignment="1" applyProtection="1">
      <alignment horizontal="center"/>
    </xf>
    <xf numFmtId="166" fontId="3" fillId="0" borderId="9" xfId="2" applyFont="1" applyFill="1" applyBorder="1" applyAlignment="1" applyProtection="1">
      <alignment horizontal="center"/>
    </xf>
    <xf numFmtId="166" fontId="3" fillId="0" borderId="10" xfId="2" applyFont="1" applyBorder="1" applyProtection="1"/>
    <xf numFmtId="166" fontId="3" fillId="0" borderId="11" xfId="2" applyFont="1" applyBorder="1" applyProtection="1"/>
    <xf numFmtId="166" fontId="7" fillId="0" borderId="12" xfId="2" applyFont="1" applyBorder="1" applyProtection="1"/>
    <xf numFmtId="166" fontId="7" fillId="0" borderId="13" xfId="2" applyFont="1" applyBorder="1" applyProtection="1"/>
    <xf numFmtId="166" fontId="3" fillId="0" borderId="14" xfId="2" applyFont="1" applyBorder="1" applyProtection="1"/>
    <xf numFmtId="166" fontId="3" fillId="0" borderId="15" xfId="2" applyFont="1" applyBorder="1" applyProtection="1"/>
    <xf numFmtId="166" fontId="0" fillId="0" borderId="16" xfId="2" applyFont="1" applyBorder="1" applyProtection="1">
      <protection locked="0"/>
    </xf>
    <xf numFmtId="166" fontId="6" fillId="0" borderId="17" xfId="2" applyFont="1" applyBorder="1" applyProtection="1"/>
    <xf numFmtId="166" fontId="3" fillId="0" borderId="14" xfId="2" applyFont="1" applyFill="1" applyBorder="1" applyProtection="1"/>
    <xf numFmtId="166" fontId="0" fillId="0" borderId="0" xfId="2" applyFont="1" applyProtection="1">
      <protection locked="0"/>
    </xf>
    <xf numFmtId="166" fontId="6" fillId="0" borderId="23" xfId="2" applyFont="1" applyBorder="1" applyProtection="1"/>
    <xf numFmtId="166" fontId="6" fillId="0" borderId="24" xfId="2" applyFont="1" applyBorder="1" applyProtection="1"/>
    <xf numFmtId="166" fontId="8" fillId="0" borderId="25" xfId="2" applyFont="1" applyBorder="1" applyAlignment="1" applyProtection="1">
      <alignment horizontal="left"/>
    </xf>
    <xf numFmtId="166" fontId="8" fillId="0" borderId="26" xfId="2" applyFont="1" applyBorder="1" applyAlignment="1" applyProtection="1">
      <alignment horizontal="left"/>
    </xf>
    <xf numFmtId="166" fontId="3" fillId="0" borderId="25" xfId="2" applyFont="1" applyFill="1" applyBorder="1" applyProtection="1"/>
    <xf numFmtId="0" fontId="0" fillId="0" borderId="17" xfId="0" applyBorder="1"/>
    <xf numFmtId="166" fontId="7" fillId="0" borderId="20" xfId="2" applyFont="1" applyBorder="1" applyProtection="1"/>
    <xf numFmtId="166" fontId="7" fillId="0" borderId="20" xfId="2" applyFont="1" applyFill="1" applyBorder="1" applyProtection="1"/>
    <xf numFmtId="166" fontId="10" fillId="0" borderId="14" xfId="2" applyFont="1" applyFill="1" applyBorder="1" applyProtection="1"/>
    <xf numFmtId="166" fontId="10" fillId="0" borderId="25" xfId="2" applyFont="1" applyFill="1" applyBorder="1" applyProtection="1"/>
    <xf numFmtId="0" fontId="0" fillId="0" borderId="17" xfId="0" applyFill="1" applyBorder="1"/>
    <xf numFmtId="43" fontId="0" fillId="0" borderId="17" xfId="4" applyFont="1" applyFill="1" applyBorder="1"/>
    <xf numFmtId="166" fontId="7" fillId="0" borderId="27" xfId="2" applyFont="1" applyBorder="1" applyProtection="1"/>
    <xf numFmtId="166" fontId="11" fillId="0" borderId="26" xfId="3" applyNumberFormat="1" applyFont="1" applyBorder="1" applyAlignment="1" applyProtection="1"/>
    <xf numFmtId="166" fontId="0" fillId="0" borderId="17" xfId="2" applyFont="1" applyBorder="1" applyProtection="1">
      <protection locked="0"/>
    </xf>
    <xf numFmtId="166" fontId="12" fillId="0" borderId="20" xfId="2" applyFont="1" applyBorder="1" applyProtection="1"/>
    <xf numFmtId="166" fontId="7" fillId="0" borderId="28" xfId="2" applyFont="1" applyBorder="1" applyProtection="1"/>
    <xf numFmtId="166" fontId="11" fillId="0" borderId="26" xfId="3" applyNumberFormat="1" applyFont="1" applyBorder="1" applyAlignment="1" applyProtection="1">
      <alignment horizontal="left"/>
    </xf>
    <xf numFmtId="166" fontId="7" fillId="0" borderId="29" xfId="2" applyFont="1" applyBorder="1" applyProtection="1"/>
    <xf numFmtId="166" fontId="7" fillId="0" borderId="17" xfId="2" applyFont="1" applyBorder="1" applyProtection="1"/>
    <xf numFmtId="166" fontId="3" fillId="3" borderId="30" xfId="2" applyFont="1" applyFill="1" applyBorder="1" applyProtection="1"/>
    <xf numFmtId="166" fontId="3" fillId="3" borderId="31" xfId="2" applyFont="1" applyFill="1" applyBorder="1" applyProtection="1"/>
    <xf numFmtId="166" fontId="3" fillId="3" borderId="32" xfId="2" applyFont="1" applyFill="1" applyBorder="1" applyProtection="1"/>
    <xf numFmtId="166" fontId="6" fillId="3" borderId="33" xfId="2" applyFont="1" applyFill="1" applyBorder="1" applyProtection="1"/>
    <xf numFmtId="166" fontId="3" fillId="3" borderId="34" xfId="2" applyFont="1" applyFill="1" applyBorder="1" applyProtection="1"/>
    <xf numFmtId="166" fontId="3" fillId="3" borderId="7" xfId="2" applyFont="1" applyFill="1" applyBorder="1" applyProtection="1"/>
    <xf numFmtId="166" fontId="0" fillId="3" borderId="35" xfId="2" applyFont="1" applyFill="1" applyBorder="1" applyProtection="1">
      <protection locked="0"/>
    </xf>
    <xf numFmtId="166" fontId="6" fillId="3" borderId="36" xfId="2" applyFont="1" applyFill="1" applyBorder="1" applyProtection="1"/>
    <xf numFmtId="166" fontId="0" fillId="0" borderId="37" xfId="2" applyFont="1" applyBorder="1" applyProtection="1">
      <protection locked="0"/>
    </xf>
    <xf numFmtId="166" fontId="3" fillId="0" borderId="38" xfId="2" applyFont="1" applyBorder="1" applyProtection="1"/>
    <xf numFmtId="166" fontId="0" fillId="0" borderId="39" xfId="2" applyFont="1" applyBorder="1" applyProtection="1">
      <protection locked="0"/>
    </xf>
    <xf numFmtId="0" fontId="0" fillId="0" borderId="9" xfId="0" applyFill="1" applyBorder="1"/>
    <xf numFmtId="22" fontId="4" fillId="0" borderId="0" xfId="2" applyNumberFormat="1" applyFont="1" applyBorder="1" applyAlignment="1" applyProtection="1">
      <alignment horizontal="left"/>
    </xf>
    <xf numFmtId="0" fontId="14" fillId="0" borderId="0" xfId="2" applyNumberFormat="1" applyFont="1" applyBorder="1" applyAlignment="1" applyProtection="1"/>
    <xf numFmtId="166" fontId="1" fillId="0" borderId="17" xfId="2" applyFont="1" applyBorder="1" applyProtection="1"/>
    <xf numFmtId="0" fontId="16" fillId="0" borderId="17" xfId="0" applyFont="1" applyBorder="1"/>
    <xf numFmtId="0" fontId="16" fillId="0" borderId="0" xfId="0" applyFont="1"/>
    <xf numFmtId="0" fontId="17" fillId="0" borderId="17" xfId="0" applyFont="1" applyBorder="1"/>
    <xf numFmtId="0" fontId="17" fillId="4" borderId="17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6" fillId="4" borderId="0" xfId="0" applyFont="1" applyFill="1"/>
    <xf numFmtId="44" fontId="3" fillId="0" borderId="0" xfId="10" applyFont="1" applyBorder="1" applyAlignment="1" applyProtection="1">
      <alignment horizontal="left"/>
    </xf>
    <xf numFmtId="44" fontId="1" fillId="0" borderId="0" xfId="10" applyFont="1" applyBorder="1" applyProtection="1"/>
    <xf numFmtId="44" fontId="3" fillId="2" borderId="4" xfId="10" applyFont="1" applyFill="1" applyBorder="1" applyAlignment="1" applyProtection="1">
      <alignment horizontal="center" vertical="center" wrapText="1"/>
    </xf>
    <xf numFmtId="44" fontId="3" fillId="0" borderId="8" xfId="10" applyFont="1" applyFill="1" applyBorder="1" applyAlignment="1" applyProtection="1">
      <alignment horizontal="center"/>
    </xf>
    <xf numFmtId="44" fontId="7" fillId="0" borderId="12" xfId="10" applyFont="1" applyBorder="1" applyProtection="1"/>
    <xf numFmtId="44" fontId="6" fillId="0" borderId="17" xfId="10" applyFont="1" applyBorder="1" applyProtection="1"/>
    <xf numFmtId="44" fontId="7" fillId="0" borderId="17" xfId="10" applyFont="1" applyBorder="1" applyProtection="1"/>
    <xf numFmtId="44" fontId="7" fillId="0" borderId="19" xfId="10" applyFont="1" applyBorder="1" applyProtection="1"/>
    <xf numFmtId="44" fontId="7" fillId="0" borderId="18" xfId="10" applyFont="1" applyBorder="1" applyProtection="1"/>
    <xf numFmtId="44" fontId="7" fillId="0" borderId="20" xfId="10" applyFont="1" applyBorder="1" applyProtection="1"/>
    <xf numFmtId="44" fontId="0" fillId="0" borderId="0" xfId="10" applyFont="1" applyProtection="1">
      <protection locked="0"/>
    </xf>
    <xf numFmtId="44" fontId="6" fillId="0" borderId="23" xfId="10" applyFont="1" applyBorder="1" applyProtection="1"/>
    <xf numFmtId="44" fontId="6" fillId="0" borderId="24" xfId="10" applyFont="1" applyBorder="1" applyProtection="1"/>
    <xf numFmtId="44" fontId="7" fillId="0" borderId="20" xfId="10" applyFont="1" applyFill="1" applyBorder="1" applyProtection="1"/>
    <xf numFmtId="44" fontId="7" fillId="0" borderId="28" xfId="10" applyFont="1" applyBorder="1" applyProtection="1"/>
    <xf numFmtId="44" fontId="7" fillId="0" borderId="29" xfId="10" applyFont="1" applyBorder="1" applyProtection="1"/>
    <xf numFmtId="44" fontId="6" fillId="3" borderId="33" xfId="10" applyFont="1" applyFill="1" applyBorder="1" applyProtection="1"/>
    <xf numFmtId="44" fontId="0" fillId="0" borderId="0" xfId="10" applyFont="1"/>
    <xf numFmtId="166" fontId="6" fillId="0" borderId="28" xfId="2" applyFont="1" applyBorder="1" applyProtection="1"/>
    <xf numFmtId="166" fontId="6" fillId="0" borderId="27" xfId="2" applyFont="1" applyBorder="1" applyProtection="1"/>
    <xf numFmtId="44" fontId="3" fillId="2" borderId="40" xfId="10" applyFont="1" applyFill="1" applyBorder="1" applyAlignment="1" applyProtection="1">
      <alignment horizontal="center" vertical="center" wrapText="1"/>
    </xf>
    <xf numFmtId="166" fontId="3" fillId="2" borderId="40" xfId="2" applyFont="1" applyFill="1" applyBorder="1" applyAlignment="1" applyProtection="1">
      <alignment horizontal="center" vertical="center" wrapText="1"/>
    </xf>
    <xf numFmtId="0" fontId="18" fillId="0" borderId="0" xfId="0" applyFont="1"/>
    <xf numFmtId="0" fontId="18" fillId="0" borderId="17" xfId="0" applyFont="1" applyBorder="1"/>
    <xf numFmtId="14" fontId="16" fillId="0" borderId="17" xfId="0" applyNumberFormat="1" applyFont="1" applyBorder="1"/>
    <xf numFmtId="43" fontId="16" fillId="0" borderId="17" xfId="42" applyFont="1" applyBorder="1"/>
    <xf numFmtId="15" fontId="16" fillId="0" borderId="17" xfId="0" applyNumberFormat="1" applyFont="1" applyBorder="1"/>
    <xf numFmtId="10" fontId="16" fillId="0" borderId="17" xfId="0" applyNumberFormat="1" applyFont="1" applyBorder="1"/>
    <xf numFmtId="3" fontId="16" fillId="0" borderId="17" xfId="0" applyNumberFormat="1" applyFont="1" applyBorder="1"/>
    <xf numFmtId="43" fontId="16" fillId="0" borderId="0" xfId="42" applyFont="1"/>
    <xf numFmtId="43" fontId="17" fillId="4" borderId="17" xfId="42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wrapText="1"/>
    </xf>
    <xf numFmtId="44" fontId="19" fillId="0" borderId="17" xfId="10" applyFont="1" applyFill="1" applyBorder="1"/>
    <xf numFmtId="44" fontId="19" fillId="0" borderId="17" xfId="0" applyNumberFormat="1" applyFont="1" applyBorder="1"/>
    <xf numFmtId="44" fontId="16" fillId="0" borderId="17" xfId="0" applyNumberFormat="1" applyFont="1" applyBorder="1"/>
    <xf numFmtId="0" fontId="19" fillId="0" borderId="17" xfId="0" applyFont="1" applyFill="1" applyBorder="1" applyAlignment="1">
      <alignment vertical="center" wrapText="1"/>
    </xf>
    <xf numFmtId="44" fontId="0" fillId="0" borderId="17" xfId="10" applyFont="1" applyFill="1" applyBorder="1"/>
    <xf numFmtId="0" fontId="19" fillId="0" borderId="17" xfId="0" applyFont="1" applyFill="1" applyBorder="1" applyAlignment="1">
      <alignment vertical="center"/>
    </xf>
    <xf numFmtId="44" fontId="19" fillId="0" borderId="17" xfId="0" applyNumberFormat="1" applyFont="1" applyFill="1" applyBorder="1"/>
    <xf numFmtId="43" fontId="19" fillId="0" borderId="17" xfId="42" applyFont="1" applyFill="1" applyBorder="1"/>
    <xf numFmtId="165" fontId="0" fillId="0" borderId="0" xfId="0" applyNumberFormat="1"/>
    <xf numFmtId="165" fontId="16" fillId="0" borderId="17" xfId="0" applyNumberFormat="1" applyFont="1" applyBorder="1"/>
    <xf numFmtId="0" fontId="0" fillId="0" borderId="0" xfId="0" applyFill="1"/>
    <xf numFmtId="165" fontId="0" fillId="0" borderId="0" xfId="0" applyNumberFormat="1" applyFill="1"/>
    <xf numFmtId="0" fontId="16" fillId="0" borderId="17" xfId="0" applyFont="1" applyBorder="1" applyAlignment="1">
      <alignment wrapText="1"/>
    </xf>
    <xf numFmtId="44" fontId="16" fillId="0" borderId="17" xfId="10" applyFont="1" applyBorder="1" applyAlignment="1">
      <alignment wrapText="1"/>
    </xf>
    <xf numFmtId="44" fontId="0" fillId="0" borderId="0" xfId="0" applyNumberFormat="1"/>
    <xf numFmtId="44" fontId="16" fillId="0" borderId="17" xfId="10" applyFont="1" applyBorder="1"/>
    <xf numFmtId="44" fontId="16" fillId="0" borderId="17" xfId="10" applyFont="1" applyFill="1" applyBorder="1" applyAlignment="1">
      <alignment horizontal="center" wrapText="1"/>
    </xf>
    <xf numFmtId="44" fontId="16" fillId="0" borderId="17" xfId="10" applyFont="1" applyFill="1" applyBorder="1"/>
    <xf numFmtId="44" fontId="7" fillId="0" borderId="24" xfId="10" applyFont="1" applyBorder="1" applyProtection="1"/>
    <xf numFmtId="43" fontId="0" fillId="0" borderId="0" xfId="42" applyFont="1"/>
    <xf numFmtId="43" fontId="0" fillId="0" borderId="17" xfId="42" applyFont="1" applyBorder="1"/>
    <xf numFmtId="165" fontId="16" fillId="0" borderId="0" xfId="0" applyNumberFormat="1" applyFont="1"/>
    <xf numFmtId="0" fontId="20" fillId="0" borderId="17" xfId="0" applyFont="1" applyFill="1" applyBorder="1" applyAlignment="1">
      <alignment vertical="center"/>
    </xf>
    <xf numFmtId="0" fontId="16" fillId="0" borderId="17" xfId="0" applyFont="1" applyFill="1" applyBorder="1"/>
    <xf numFmtId="0" fontId="21" fillId="0" borderId="17" xfId="0" applyFont="1" applyFill="1" applyBorder="1" applyAlignment="1">
      <alignment vertical="center"/>
    </xf>
    <xf numFmtId="0" fontId="19" fillId="0" borderId="13" xfId="0" applyFont="1" applyFill="1" applyBorder="1" applyAlignment="1">
      <alignment wrapText="1"/>
    </xf>
    <xf numFmtId="43" fontId="16" fillId="0" borderId="13" xfId="42" applyFont="1" applyBorder="1"/>
    <xf numFmtId="0" fontId="16" fillId="5" borderId="17" xfId="0" applyFont="1" applyFill="1" applyBorder="1"/>
    <xf numFmtId="43" fontId="16" fillId="5" borderId="17" xfId="42" applyFont="1" applyFill="1" applyBorder="1"/>
    <xf numFmtId="43" fontId="19" fillId="5" borderId="17" xfId="42" applyFont="1" applyFill="1" applyBorder="1"/>
    <xf numFmtId="0" fontId="0" fillId="5" borderId="17" xfId="0" applyFill="1" applyBorder="1"/>
    <xf numFmtId="43" fontId="0" fillId="5" borderId="17" xfId="42" applyFont="1" applyFill="1" applyBorder="1"/>
    <xf numFmtId="43" fontId="22" fillId="0" borderId="28" xfId="0" applyNumberFormat="1" applyFont="1" applyBorder="1"/>
    <xf numFmtId="43" fontId="22" fillId="0" borderId="0" xfId="0" applyNumberFormat="1" applyFont="1" applyBorder="1"/>
    <xf numFmtId="164" fontId="16" fillId="0" borderId="17" xfId="0" applyNumberFormat="1" applyFont="1" applyBorder="1"/>
    <xf numFmtId="164" fontId="16" fillId="0" borderId="0" xfId="0" applyNumberFormat="1" applyFont="1"/>
    <xf numFmtId="43" fontId="23" fillId="0" borderId="28" xfId="0" applyNumberFormat="1" applyFont="1" applyBorder="1"/>
    <xf numFmtId="165" fontId="23" fillId="0" borderId="28" xfId="0" applyNumberFormat="1" applyFont="1" applyBorder="1"/>
    <xf numFmtId="0" fontId="23" fillId="0" borderId="28" xfId="0" applyFont="1" applyBorder="1"/>
    <xf numFmtId="0" fontId="23" fillId="0" borderId="0" xfId="0" applyFont="1"/>
    <xf numFmtId="165" fontId="23" fillId="0" borderId="0" xfId="0" applyNumberFormat="1" applyFont="1" applyBorder="1"/>
    <xf numFmtId="43" fontId="23" fillId="0" borderId="0" xfId="0" applyNumberFormat="1" applyFont="1" applyBorder="1"/>
    <xf numFmtId="0" fontId="23" fillId="0" borderId="0" xfId="0" applyFont="1" applyBorder="1"/>
    <xf numFmtId="165" fontId="23" fillId="0" borderId="0" xfId="0" applyNumberFormat="1" applyFont="1"/>
    <xf numFmtId="44" fontId="6" fillId="0" borderId="24" xfId="10" applyFont="1" applyFill="1" applyBorder="1" applyProtection="1"/>
    <xf numFmtId="166" fontId="6" fillId="0" borderId="24" xfId="2" applyFont="1" applyFill="1" applyBorder="1" applyProtection="1"/>
    <xf numFmtId="165" fontId="16" fillId="5" borderId="17" xfId="0" applyNumberFormat="1" applyFont="1" applyFill="1" applyBorder="1"/>
    <xf numFmtId="0" fontId="0" fillId="0" borderId="0" xfId="0" applyFont="1" applyAlignment="1">
      <alignment wrapText="1"/>
    </xf>
    <xf numFmtId="0" fontId="24" fillId="0" borderId="0" xfId="0" applyFont="1" applyAlignment="1">
      <alignment vertical="center"/>
    </xf>
    <xf numFmtId="44" fontId="7" fillId="0" borderId="35" xfId="10" applyFont="1" applyBorder="1" applyProtection="1"/>
    <xf numFmtId="166" fontId="6" fillId="0" borderId="35" xfId="2" applyFont="1" applyBorder="1" applyProtection="1"/>
    <xf numFmtId="0" fontId="16" fillId="0" borderId="0" xfId="0" applyFont="1" applyAlignment="1">
      <alignment horizontal="center"/>
    </xf>
    <xf numFmtId="44" fontId="7" fillId="0" borderId="20" xfId="10" applyNumberFormat="1" applyFont="1" applyFill="1" applyBorder="1" applyProtection="1"/>
    <xf numFmtId="43" fontId="0" fillId="0" borderId="0" xfId="42" applyFont="1" applyFill="1"/>
    <xf numFmtId="43" fontId="7" fillId="0" borderId="0" xfId="42" applyFont="1" applyFill="1" applyBorder="1" applyProtection="1"/>
    <xf numFmtId="44" fontId="16" fillId="0" borderId="0" xfId="0" applyNumberFormat="1" applyFont="1" applyBorder="1"/>
    <xf numFmtId="43" fontId="16" fillId="0" borderId="8" xfId="42" applyFont="1" applyFill="1" applyBorder="1"/>
    <xf numFmtId="0" fontId="16" fillId="0" borderId="0" xfId="0" applyFont="1" applyBorder="1"/>
    <xf numFmtId="43" fontId="16" fillId="0" borderId="0" xfId="42" applyFont="1" applyBorder="1"/>
    <xf numFmtId="0" fontId="0" fillId="0" borderId="0" xfId="0" applyBorder="1"/>
    <xf numFmtId="0" fontId="24" fillId="0" borderId="17" xfId="0" applyFont="1" applyBorder="1" applyAlignment="1">
      <alignment vertical="center"/>
    </xf>
    <xf numFmtId="0" fontId="18" fillId="0" borderId="17" xfId="0" applyFont="1" applyBorder="1" applyAlignment="1">
      <alignment wrapText="1"/>
    </xf>
    <xf numFmtId="0" fontId="16" fillId="0" borderId="0" xfId="0" applyFont="1" applyFill="1" applyBorder="1"/>
    <xf numFmtId="0" fontId="16" fillId="0" borderId="28" xfId="0" applyFont="1" applyBorder="1"/>
    <xf numFmtId="43" fontId="16" fillId="0" borderId="28" xfId="42" applyFont="1" applyBorder="1"/>
    <xf numFmtId="0" fontId="17" fillId="0" borderId="0" xfId="0" applyFont="1"/>
    <xf numFmtId="0" fontId="17" fillId="0" borderId="0" xfId="0" applyFont="1" applyBorder="1"/>
    <xf numFmtId="43" fontId="0" fillId="0" borderId="0" xfId="0" applyNumberFormat="1"/>
    <xf numFmtId="0" fontId="0" fillId="0" borderId="17" xfId="0" applyFont="1" applyFill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ill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Fill="1" applyBorder="1" applyAlignment="1"/>
    <xf numFmtId="0" fontId="0" fillId="0" borderId="19" xfId="0" applyFont="1" applyFill="1" applyBorder="1" applyAlignment="1">
      <alignment wrapText="1"/>
    </xf>
    <xf numFmtId="44" fontId="26" fillId="0" borderId="17" xfId="0" applyNumberFormat="1" applyFont="1" applyBorder="1"/>
    <xf numFmtId="17" fontId="16" fillId="0" borderId="17" xfId="0" applyNumberFormat="1" applyFont="1" applyBorder="1"/>
    <xf numFmtId="0" fontId="27" fillId="5" borderId="17" xfId="0" applyFont="1" applyFill="1" applyBorder="1"/>
    <xf numFmtId="43" fontId="16" fillId="0" borderId="0" xfId="0" applyNumberFormat="1" applyFont="1"/>
    <xf numFmtId="0" fontId="16" fillId="0" borderId="0" xfId="0" applyNumberFormat="1" applyFont="1" applyBorder="1"/>
    <xf numFmtId="166" fontId="6" fillId="0" borderId="6" xfId="2" applyFont="1" applyFill="1" applyBorder="1" applyAlignment="1" applyProtection="1">
      <alignment horizontal="center"/>
    </xf>
    <xf numFmtId="166" fontId="6" fillId="0" borderId="7" xfId="2" applyFont="1" applyFill="1" applyBorder="1" applyAlignment="1" applyProtection="1">
      <alignment horizontal="center"/>
    </xf>
    <xf numFmtId="166" fontId="6" fillId="0" borderId="21" xfId="2" applyFont="1" applyBorder="1" applyAlignment="1" applyProtection="1">
      <alignment horizontal="center"/>
    </xf>
    <xf numFmtId="166" fontId="6" fillId="0" borderId="22" xfId="2" applyFont="1" applyBorder="1" applyAlignment="1" applyProtection="1">
      <alignment horizontal="center"/>
    </xf>
    <xf numFmtId="166" fontId="6" fillId="0" borderId="25" xfId="2" applyFont="1" applyBorder="1" applyAlignment="1" applyProtection="1">
      <alignment horizontal="left"/>
    </xf>
    <xf numFmtId="166" fontId="6" fillId="0" borderId="15" xfId="2" applyFont="1" applyBorder="1" applyAlignment="1" applyProtection="1">
      <alignment horizontal="left"/>
    </xf>
    <xf numFmtId="0" fontId="16" fillId="4" borderId="17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7" fillId="4" borderId="29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16" fillId="4" borderId="29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7" fillId="0" borderId="6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6" fillId="4" borderId="8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16" fillId="4" borderId="29" xfId="2" applyFont="1" applyFill="1" applyBorder="1" applyAlignment="1" applyProtection="1">
      <alignment horizontal="left"/>
      <protection locked="0"/>
    </xf>
    <xf numFmtId="166" fontId="16" fillId="4" borderId="26" xfId="2" applyFont="1" applyFill="1" applyBorder="1" applyAlignment="1" applyProtection="1">
      <alignment horizontal="left"/>
      <protection locked="0"/>
    </xf>
    <xf numFmtId="166" fontId="16" fillId="4" borderId="20" xfId="2" applyFont="1" applyFill="1" applyBorder="1" applyAlignment="1" applyProtection="1">
      <alignment horizontal="left"/>
      <protection locked="0"/>
    </xf>
    <xf numFmtId="166" fontId="16" fillId="4" borderId="17" xfId="2" applyFont="1" applyFill="1" applyBorder="1" applyAlignment="1" applyProtection="1">
      <alignment horizontal="left"/>
      <protection locked="0"/>
    </xf>
    <xf numFmtId="44" fontId="16" fillId="0" borderId="0" xfId="0" applyNumberFormat="1" applyFont="1"/>
    <xf numFmtId="43" fontId="0" fillId="0" borderId="17" xfId="42" applyFont="1" applyFill="1" applyBorder="1"/>
  </cellXfs>
  <cellStyles count="43">
    <cellStyle name="Hipervínculo" xfId="3" builtinId="8"/>
    <cellStyle name="Hipervínculo visitado" xfId="8" builtinId="9" hidden="1"/>
    <cellStyle name="Hipervínculo visitado" xfId="5" builtinId="9" hidden="1"/>
    <cellStyle name="Hipervínculo visitado" xfId="7" builtinId="9" hidden="1"/>
    <cellStyle name="Hipervínculo visitado" xfId="28" builtinId="9" hidden="1"/>
    <cellStyle name="Hipervínculo visitado" xfId="29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7" builtinId="9" hidden="1"/>
    <cellStyle name="Hipervínculo visitado" xfId="38" builtinId="9" hidden="1"/>
    <cellStyle name="Hipervínculo visitado" xfId="35" builtinId="9" hidden="1"/>
    <cellStyle name="Hipervínculo visitado" xfId="27" builtinId="9" hidden="1"/>
    <cellStyle name="Hipervínculo visitado" xfId="23" builtinId="9" hidden="1"/>
    <cellStyle name="Hipervínculo visitado" xfId="19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6" builtinId="9" hidden="1"/>
    <cellStyle name="Hipervínculo visitado" xfId="11" builtinId="9" hidden="1"/>
    <cellStyle name="Hipervínculo visitado" xfId="6" builtinId="9" hidden="1"/>
    <cellStyle name="Hipervínculo visitado" xfId="15" builtinId="9" hidden="1"/>
    <cellStyle name="Hipervínculo visitado" xfId="9" builtinId="9" hidden="1"/>
    <cellStyle name="Hipervínculo visitado" xfId="31" builtinId="9" hidden="1"/>
    <cellStyle name="Hipervínculo visitado" xfId="36" builtinId="9" hidden="1"/>
    <cellStyle name="Hipervínculo visitado" xfId="30" builtinId="9" hidden="1"/>
    <cellStyle name="Hipervínculo visitado" xfId="18" builtinId="9" hidden="1"/>
    <cellStyle name="Hipervínculo visitado" xfId="21" builtinId="9" hidden="1"/>
    <cellStyle name="Hipervínculo visitado" xfId="22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0" builtinId="9" hidden="1"/>
    <cellStyle name="Hipervínculo visitado" xfId="39" builtinId="9" hidden="1"/>
    <cellStyle name="Hipervínculo visitado" xfId="17" builtinId="9" hidden="1"/>
    <cellStyle name="Hipervínculo visitado" xfId="41" builtinId="9" hidden="1"/>
    <cellStyle name="Hipervínculo visitado" xfId="40" builtinId="9" hidden="1"/>
    <cellStyle name="Millares" xfId="42" builtinId="3"/>
    <cellStyle name="Millares 2" xfId="2"/>
    <cellStyle name="Millares 2 3" xfId="4"/>
    <cellStyle name="Moneda" xfId="10" builtinId="4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tabSelected="1" topLeftCell="F43" zoomScale="94" zoomScaleNormal="94" zoomScalePageLayoutView="94" workbookViewId="0">
      <selection activeCell="Q69" sqref="Q69"/>
    </sheetView>
  </sheetViews>
  <sheetFormatPr baseColWidth="10" defaultColWidth="11" defaultRowHeight="16" x14ac:dyDescent="0.2"/>
  <cols>
    <col min="2" max="2" width="6.1640625" customWidth="1"/>
    <col min="3" max="3" width="42" customWidth="1"/>
    <col min="4" max="4" width="15" style="84" customWidth="1"/>
    <col min="5" max="5" width="14.1640625" customWidth="1"/>
    <col min="6" max="6" width="17.1640625" customWidth="1"/>
    <col min="7" max="7" width="16.1640625" customWidth="1"/>
    <col min="8" max="8" width="20.1640625" customWidth="1"/>
    <col min="9" max="9" width="14.1640625" customWidth="1"/>
    <col min="10" max="10" width="14" customWidth="1"/>
    <col min="11" max="11" width="14.5" customWidth="1"/>
    <col min="12" max="12" width="18.6640625" customWidth="1"/>
    <col min="13" max="13" width="15.5" customWidth="1"/>
    <col min="14" max="14" width="16.1640625" customWidth="1"/>
    <col min="15" max="16" width="16.33203125" customWidth="1"/>
    <col min="17" max="17" width="15.5" style="118" bestFit="1" customWidth="1"/>
    <col min="18" max="18" width="14.5" bestFit="1" customWidth="1"/>
  </cols>
  <sheetData>
    <row r="2" spans="1:16" ht="26" customHeight="1" x14ac:dyDescent="0.35">
      <c r="A2" s="1"/>
      <c r="B2" s="1"/>
      <c r="C2" s="59" t="s">
        <v>0</v>
      </c>
      <c r="D2" s="67"/>
      <c r="E2" s="2"/>
      <c r="F2" s="2"/>
      <c r="G2" s="2"/>
      <c r="H2" s="2"/>
      <c r="I2" s="3"/>
    </row>
    <row r="3" spans="1:16" x14ac:dyDescent="0.2">
      <c r="A3" s="1"/>
      <c r="B3" s="1"/>
      <c r="C3" s="1"/>
      <c r="D3" s="67"/>
      <c r="E3" s="2"/>
      <c r="F3" s="2"/>
      <c r="G3" s="2"/>
      <c r="H3" s="2"/>
      <c r="I3" s="4"/>
    </row>
    <row r="4" spans="1:16" ht="16.5" thickBot="1" x14ac:dyDescent="0.3">
      <c r="A4" s="5"/>
      <c r="B4" s="6"/>
      <c r="C4" s="58">
        <v>43132.507414699074</v>
      </c>
      <c r="D4" s="68"/>
      <c r="E4" s="7"/>
      <c r="F4" s="7"/>
      <c r="G4" s="7"/>
      <c r="H4" s="7"/>
      <c r="I4" s="8"/>
    </row>
    <row r="5" spans="1:16" ht="32.25" customHeight="1" thickTop="1" thickBot="1" x14ac:dyDescent="0.25">
      <c r="A5" s="9"/>
      <c r="B5" s="10"/>
      <c r="C5" s="11" t="s">
        <v>1</v>
      </c>
      <c r="D5" s="69" t="s">
        <v>1055</v>
      </c>
      <c r="E5" s="12" t="s">
        <v>1056</v>
      </c>
      <c r="F5" s="12" t="s">
        <v>1057</v>
      </c>
      <c r="G5" s="12" t="s">
        <v>1058</v>
      </c>
      <c r="H5" s="12" t="s">
        <v>1059</v>
      </c>
      <c r="I5" s="12" t="s">
        <v>1060</v>
      </c>
      <c r="J5" s="12" t="s">
        <v>1061</v>
      </c>
      <c r="K5" s="12" t="s">
        <v>1062</v>
      </c>
      <c r="L5" s="12" t="s">
        <v>1063</v>
      </c>
      <c r="M5" s="12" t="s">
        <v>1064</v>
      </c>
      <c r="N5" s="12" t="s">
        <v>1065</v>
      </c>
      <c r="O5" s="12" t="s">
        <v>1066</v>
      </c>
      <c r="P5" s="12" t="s">
        <v>14</v>
      </c>
    </row>
    <row r="6" spans="1:16" x14ac:dyDescent="0.2">
      <c r="A6" s="13"/>
      <c r="B6" s="183" t="s">
        <v>15</v>
      </c>
      <c r="C6" s="184"/>
      <c r="D6" s="70"/>
      <c r="E6" s="14"/>
      <c r="F6" s="14"/>
      <c r="G6" s="14"/>
      <c r="H6" s="14"/>
      <c r="I6" s="15"/>
      <c r="J6" s="14"/>
      <c r="K6" s="14"/>
      <c r="L6" s="14"/>
      <c r="M6" s="14"/>
      <c r="N6" s="14"/>
      <c r="O6" s="15"/>
      <c r="P6" s="15"/>
    </row>
    <row r="7" spans="1:16" ht="16.5" thickBot="1" x14ac:dyDescent="0.3">
      <c r="A7" s="16"/>
      <c r="B7" s="55"/>
      <c r="C7" s="56"/>
      <c r="D7" s="71"/>
      <c r="E7" s="18"/>
      <c r="F7" s="18"/>
      <c r="G7" s="18"/>
      <c r="H7" s="18"/>
      <c r="I7" s="19"/>
      <c r="J7" s="18"/>
      <c r="K7" s="18"/>
      <c r="L7" s="18"/>
      <c r="M7" s="18"/>
      <c r="N7" s="18"/>
      <c r="O7" s="19"/>
      <c r="P7" s="19"/>
    </row>
    <row r="8" spans="1:16" x14ac:dyDescent="0.2">
      <c r="A8" s="20" t="s">
        <v>16</v>
      </c>
      <c r="B8" s="17" t="s">
        <v>17</v>
      </c>
      <c r="C8" s="54"/>
      <c r="D8" s="7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20" t="s">
        <v>18</v>
      </c>
      <c r="B9" s="21" t="s">
        <v>19</v>
      </c>
      <c r="C9" s="22"/>
      <c r="D9" s="73">
        <v>6925118.3099999996</v>
      </c>
      <c r="E9" s="73">
        <v>6925118.3099999996</v>
      </c>
      <c r="F9" s="73">
        <v>6925118.3099999996</v>
      </c>
      <c r="G9" s="73">
        <v>6925118.3099999996</v>
      </c>
      <c r="H9" s="73">
        <v>6925118.3099999996</v>
      </c>
      <c r="I9" s="73">
        <v>6925118.3099999996</v>
      </c>
      <c r="J9" s="73">
        <v>6925118.3099999996</v>
      </c>
      <c r="K9" s="73">
        <v>6925118.3099999996</v>
      </c>
      <c r="L9" s="73">
        <v>6925118.3099999996</v>
      </c>
      <c r="M9" s="73">
        <v>6925118.3099999996</v>
      </c>
      <c r="N9" s="73">
        <v>6925118.3099999996</v>
      </c>
      <c r="O9" s="73">
        <v>6925118.3099999996</v>
      </c>
      <c r="P9" s="23">
        <v>83101419.720000014</v>
      </c>
    </row>
    <row r="10" spans="1:16" x14ac:dyDescent="0.2">
      <c r="A10" s="20" t="s">
        <v>18</v>
      </c>
      <c r="B10" s="21" t="s">
        <v>20</v>
      </c>
      <c r="C10" s="22"/>
      <c r="D10" s="73">
        <v>207753.55</v>
      </c>
      <c r="E10" s="73">
        <v>207753.55</v>
      </c>
      <c r="F10" s="73">
        <v>207753.55</v>
      </c>
      <c r="G10" s="73">
        <v>207753.55</v>
      </c>
      <c r="H10" s="73">
        <v>207753.55</v>
      </c>
      <c r="I10" s="73">
        <v>207753.55</v>
      </c>
      <c r="J10" s="73">
        <v>207753.55</v>
      </c>
      <c r="K10" s="73">
        <v>207753.55</v>
      </c>
      <c r="L10" s="73">
        <v>207753.55</v>
      </c>
      <c r="M10" s="73">
        <v>207753.55</v>
      </c>
      <c r="N10" s="73">
        <v>207753.55</v>
      </c>
      <c r="O10" s="73">
        <v>207753.55</v>
      </c>
      <c r="P10" s="23">
        <v>2493042.6</v>
      </c>
    </row>
    <row r="11" spans="1:16" x14ac:dyDescent="0.2">
      <c r="A11" s="20" t="s">
        <v>18</v>
      </c>
      <c r="B11" s="21" t="s">
        <v>21</v>
      </c>
      <c r="C11" s="22"/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23">
        <v>0</v>
      </c>
    </row>
    <row r="12" spans="1:16" x14ac:dyDescent="0.2">
      <c r="A12" s="20" t="s">
        <v>18</v>
      </c>
      <c r="B12" s="21" t="s">
        <v>22</v>
      </c>
      <c r="C12" s="22"/>
      <c r="D12" s="74">
        <v>300000</v>
      </c>
      <c r="E12" s="74">
        <v>300000</v>
      </c>
      <c r="F12" s="74">
        <v>300000</v>
      </c>
      <c r="G12" s="74">
        <v>3800000</v>
      </c>
      <c r="H12" s="74">
        <v>3800000</v>
      </c>
      <c r="I12" s="74">
        <v>300000</v>
      </c>
      <c r="J12" s="74">
        <v>300000</v>
      </c>
      <c r="K12" s="74">
        <v>300000</v>
      </c>
      <c r="L12" s="74">
        <v>300000</v>
      </c>
      <c r="M12" s="74">
        <v>300000</v>
      </c>
      <c r="N12" s="74">
        <v>300000</v>
      </c>
      <c r="O12" s="74">
        <v>300000</v>
      </c>
      <c r="P12" s="23">
        <v>10600000</v>
      </c>
    </row>
    <row r="13" spans="1:16" x14ac:dyDescent="0.2">
      <c r="A13" s="24" t="s">
        <v>18</v>
      </c>
      <c r="B13" s="21" t="s">
        <v>23</v>
      </c>
      <c r="C13" s="22"/>
      <c r="D13" s="74">
        <v>2000000</v>
      </c>
      <c r="E13" s="74">
        <v>2000000</v>
      </c>
      <c r="F13" s="74">
        <v>2000000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23">
        <v>6000000</v>
      </c>
    </row>
    <row r="14" spans="1:16" x14ac:dyDescent="0.2">
      <c r="A14" s="24" t="s">
        <v>18</v>
      </c>
      <c r="B14" s="21" t="s">
        <v>24</v>
      </c>
      <c r="C14" s="22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23">
        <v>0</v>
      </c>
    </row>
    <row r="15" spans="1:16" x14ac:dyDescent="0.2">
      <c r="A15" s="24" t="s">
        <v>18</v>
      </c>
      <c r="B15" s="21" t="s">
        <v>25</v>
      </c>
      <c r="C15" s="22"/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23">
        <v>0</v>
      </c>
    </row>
    <row r="16" spans="1:16" x14ac:dyDescent="0.2">
      <c r="A16" s="24" t="s">
        <v>18</v>
      </c>
      <c r="B16" s="21" t="s">
        <v>26</v>
      </c>
      <c r="C16" s="22"/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23">
        <v>0</v>
      </c>
    </row>
    <row r="17" spans="1:18" x14ac:dyDescent="0.2">
      <c r="A17" s="24" t="s">
        <v>18</v>
      </c>
      <c r="B17" s="21" t="s">
        <v>27</v>
      </c>
      <c r="C17" s="22"/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23">
        <v>0</v>
      </c>
    </row>
    <row r="18" spans="1:18" ht="17" thickBot="1" x14ac:dyDescent="0.25">
      <c r="A18" s="24" t="s">
        <v>18</v>
      </c>
      <c r="B18" s="21" t="s">
        <v>28</v>
      </c>
      <c r="C18" s="22"/>
      <c r="D18" s="81"/>
      <c r="E18" s="85"/>
      <c r="F18" s="86"/>
      <c r="G18" s="86"/>
      <c r="H18" s="86"/>
      <c r="I18" s="86"/>
      <c r="J18" s="85"/>
      <c r="K18" s="85"/>
      <c r="L18" s="86"/>
      <c r="M18" s="86"/>
      <c r="N18" s="86"/>
      <c r="O18" s="86"/>
      <c r="P18" s="86"/>
    </row>
    <row r="19" spans="1:18" ht="17" thickBot="1" x14ac:dyDescent="0.25">
      <c r="A19" s="20" t="s">
        <v>29</v>
      </c>
      <c r="B19" s="21" t="s">
        <v>30</v>
      </c>
      <c r="C19" s="22"/>
      <c r="D19" s="148">
        <f>SUM(D9:D18)</f>
        <v>9432871.8599999994</v>
      </c>
      <c r="E19" s="148">
        <f t="shared" ref="E19:O19" si="0">SUM(E9:E18)</f>
        <v>9432871.8599999994</v>
      </c>
      <c r="F19" s="148">
        <f t="shared" si="0"/>
        <v>9432871.8599999994</v>
      </c>
      <c r="G19" s="148">
        <f t="shared" si="0"/>
        <v>10932871.859999999</v>
      </c>
      <c r="H19" s="148">
        <f t="shared" si="0"/>
        <v>10932871.859999999</v>
      </c>
      <c r="I19" s="148">
        <f t="shared" si="0"/>
        <v>7432871.8599999994</v>
      </c>
      <c r="J19" s="148">
        <f t="shared" si="0"/>
        <v>7432871.8599999994</v>
      </c>
      <c r="K19" s="148">
        <f t="shared" si="0"/>
        <v>7432871.8599999994</v>
      </c>
      <c r="L19" s="148">
        <f t="shared" si="0"/>
        <v>7432871.8599999994</v>
      </c>
      <c r="M19" s="148">
        <f t="shared" si="0"/>
        <v>7432871.8599999994</v>
      </c>
      <c r="N19" s="148">
        <f t="shared" si="0"/>
        <v>7432871.8599999994</v>
      </c>
      <c r="O19" s="148">
        <f t="shared" si="0"/>
        <v>7432871.8599999994</v>
      </c>
      <c r="P19" s="149">
        <f>SUM(P9:P17)</f>
        <v>102194462.32000001</v>
      </c>
    </row>
    <row r="20" spans="1:18" ht="17" thickBot="1" x14ac:dyDescent="0.25">
      <c r="A20" s="25"/>
      <c r="B20" s="25"/>
      <c r="C20" s="25"/>
      <c r="D20" s="7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8" x14ac:dyDescent="0.2">
      <c r="A21" s="16"/>
      <c r="B21" s="185" t="s">
        <v>31</v>
      </c>
      <c r="C21" s="186"/>
      <c r="D21" s="78"/>
      <c r="E21" s="26"/>
      <c r="F21" s="26"/>
      <c r="G21" s="26"/>
      <c r="H21" s="26"/>
      <c r="I21" s="27"/>
      <c r="J21" s="26"/>
      <c r="K21" s="26"/>
      <c r="L21" s="26"/>
      <c r="M21" s="26"/>
      <c r="N21" s="26"/>
      <c r="O21" s="27"/>
      <c r="P21" s="27"/>
    </row>
    <row r="22" spans="1:18" x14ac:dyDescent="0.2">
      <c r="A22" s="16"/>
      <c r="B22" s="187" t="s">
        <v>32</v>
      </c>
      <c r="C22" s="188"/>
      <c r="D22" s="7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8" x14ac:dyDescent="0.2">
      <c r="A23" s="16"/>
      <c r="B23" s="28"/>
      <c r="C23" s="29"/>
      <c r="D23" s="78"/>
      <c r="E23" s="26"/>
      <c r="F23" s="26"/>
      <c r="G23" s="26"/>
      <c r="H23" s="26"/>
      <c r="I23" s="27"/>
      <c r="J23" s="26"/>
      <c r="K23" s="26"/>
      <c r="L23" s="26"/>
      <c r="M23" s="26"/>
      <c r="N23" s="26"/>
      <c r="O23" s="27"/>
      <c r="P23" s="27"/>
    </row>
    <row r="24" spans="1:18" s="109" customFormat="1" x14ac:dyDescent="0.2">
      <c r="A24" s="24"/>
      <c r="B24" s="30"/>
      <c r="C24" s="36" t="s">
        <v>33</v>
      </c>
      <c r="D24" s="80">
        <v>60000</v>
      </c>
      <c r="E24" s="80">
        <v>60000</v>
      </c>
      <c r="F24" s="80">
        <v>0</v>
      </c>
      <c r="G24" s="80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f>SUM(D24:O24)</f>
        <v>120000</v>
      </c>
      <c r="Q24" s="152"/>
    </row>
    <row r="25" spans="1:18" s="109" customFormat="1" x14ac:dyDescent="0.2">
      <c r="A25" s="24"/>
      <c r="B25" s="30"/>
      <c r="C25" s="36" t="s">
        <v>34</v>
      </c>
      <c r="D25" s="80">
        <v>1824138.52</v>
      </c>
      <c r="E25" s="80">
        <v>1824138.52</v>
      </c>
      <c r="F25" s="80">
        <v>1824138.52</v>
      </c>
      <c r="G25" s="80">
        <v>1824138.52</v>
      </c>
      <c r="H25" s="80">
        <v>1824138.52</v>
      </c>
      <c r="I25" s="80">
        <v>1824138.52</v>
      </c>
      <c r="J25" s="80">
        <v>1824138.52</v>
      </c>
      <c r="K25" s="80">
        <v>1824138.52</v>
      </c>
      <c r="L25" s="80">
        <v>1824138.52</v>
      </c>
      <c r="M25" s="80">
        <v>1824138.52</v>
      </c>
      <c r="N25" s="80">
        <v>1824138.52</v>
      </c>
      <c r="O25" s="80">
        <v>1824138.52</v>
      </c>
      <c r="P25" s="33">
        <f t="shared" ref="P25:P64" si="1">SUM(D25:O25)</f>
        <v>21889662.239999998</v>
      </c>
      <c r="Q25" s="152"/>
    </row>
    <row r="26" spans="1:18" s="109" customFormat="1" x14ac:dyDescent="0.2">
      <c r="A26" s="24"/>
      <c r="B26" s="30"/>
      <c r="C26" s="36" t="s">
        <v>35</v>
      </c>
      <c r="D26" s="80">
        <v>76005.77</v>
      </c>
      <c r="E26" s="80">
        <v>76005.77</v>
      </c>
      <c r="F26" s="80">
        <v>76005.77</v>
      </c>
      <c r="G26" s="80">
        <v>76005.77</v>
      </c>
      <c r="H26" s="80">
        <v>76005.77</v>
      </c>
      <c r="I26" s="80">
        <v>76005.77</v>
      </c>
      <c r="J26" s="80">
        <v>76005.77</v>
      </c>
      <c r="K26" s="80">
        <v>76005.77</v>
      </c>
      <c r="L26" s="80">
        <v>76005.77</v>
      </c>
      <c r="M26" s="80">
        <v>76005.77</v>
      </c>
      <c r="N26" s="80">
        <v>76005.77</v>
      </c>
      <c r="O26" s="80">
        <v>76005.77</v>
      </c>
      <c r="P26" s="33">
        <f t="shared" si="1"/>
        <v>912069.24000000011</v>
      </c>
      <c r="Q26" s="152"/>
      <c r="R26" s="110"/>
    </row>
    <row r="27" spans="1:18" s="109" customFormat="1" x14ac:dyDescent="0.2">
      <c r="A27" s="24"/>
      <c r="B27" s="30"/>
      <c r="C27" s="36" t="s">
        <v>36</v>
      </c>
      <c r="D27" s="80">
        <v>2182456.7777111111</v>
      </c>
      <c r="E27" s="80">
        <v>2182456.7777111111</v>
      </c>
      <c r="F27" s="151">
        <v>2182456.7777111111</v>
      </c>
      <c r="G27" s="80">
        <v>2182456.7777111111</v>
      </c>
      <c r="H27" s="80">
        <v>2182456.7777111111</v>
      </c>
      <c r="I27" s="80">
        <v>2182456.7777111111</v>
      </c>
      <c r="J27" s="80">
        <v>2182456.7777111111</v>
      </c>
      <c r="K27" s="80">
        <v>2182456.7777111111</v>
      </c>
      <c r="L27" s="80">
        <v>2182456.7777111111</v>
      </c>
      <c r="M27" s="80">
        <v>2182456.7777111111</v>
      </c>
      <c r="N27" s="80">
        <v>2182456.7777111111</v>
      </c>
      <c r="O27" s="80">
        <v>2182456.7777111111</v>
      </c>
      <c r="P27" s="33">
        <f t="shared" si="1"/>
        <v>26189481.332533341</v>
      </c>
      <c r="Q27" s="96"/>
      <c r="R27" s="110"/>
    </row>
    <row r="28" spans="1:18" s="109" customFormat="1" x14ac:dyDescent="0.2">
      <c r="A28" s="24"/>
      <c r="B28" s="30"/>
      <c r="C28" s="36" t="s">
        <v>37</v>
      </c>
      <c r="D28" s="80">
        <v>2342.04</v>
      </c>
      <c r="E28" s="33">
        <v>2342.04</v>
      </c>
      <c r="F28" s="33">
        <v>2342.04</v>
      </c>
      <c r="G28" s="33">
        <v>2342.04</v>
      </c>
      <c r="H28" s="33">
        <v>2342.04</v>
      </c>
      <c r="I28" s="33">
        <v>2342.04</v>
      </c>
      <c r="J28" s="33">
        <v>2342.04</v>
      </c>
      <c r="K28" s="33">
        <v>2342.04</v>
      </c>
      <c r="L28" s="33">
        <v>2342.04</v>
      </c>
      <c r="M28" s="33">
        <v>2342.04</v>
      </c>
      <c r="N28" s="33">
        <v>2342.04</v>
      </c>
      <c r="O28" s="33">
        <v>2342.04</v>
      </c>
      <c r="P28" s="33">
        <f t="shared" si="1"/>
        <v>28104.480000000007</v>
      </c>
      <c r="Q28" s="152"/>
    </row>
    <row r="29" spans="1:18" s="109" customFormat="1" x14ac:dyDescent="0.2">
      <c r="A29" s="24"/>
      <c r="B29" s="30"/>
      <c r="C29" s="36" t="s">
        <v>38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33">
        <f t="shared" si="1"/>
        <v>0</v>
      </c>
      <c r="Q29" s="152"/>
    </row>
    <row r="30" spans="1:18" s="109" customFormat="1" x14ac:dyDescent="0.2">
      <c r="A30" s="24"/>
      <c r="B30" s="30"/>
      <c r="C30" s="57" t="s">
        <v>39</v>
      </c>
      <c r="D30" s="80">
        <v>0</v>
      </c>
      <c r="E30" s="33">
        <v>15000</v>
      </c>
      <c r="F30" s="33"/>
      <c r="G30" s="33">
        <v>15000</v>
      </c>
      <c r="H30" s="33"/>
      <c r="I30" s="33">
        <v>15000</v>
      </c>
      <c r="J30" s="33"/>
      <c r="K30" s="33">
        <v>15000</v>
      </c>
      <c r="L30" s="33"/>
      <c r="M30" s="33">
        <v>15000</v>
      </c>
      <c r="N30" s="33"/>
      <c r="O30" s="33">
        <v>15000</v>
      </c>
      <c r="P30" s="33">
        <f t="shared" si="1"/>
        <v>90000</v>
      </c>
      <c r="Q30" s="152"/>
    </row>
    <row r="31" spans="1:18" s="109" customFormat="1" x14ac:dyDescent="0.2">
      <c r="A31" s="24"/>
      <c r="B31" s="30"/>
      <c r="C31" s="36" t="s">
        <v>40</v>
      </c>
      <c r="D31" s="80">
        <v>0</v>
      </c>
      <c r="E31" s="33">
        <v>80000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>
        <f t="shared" si="1"/>
        <v>80000</v>
      </c>
      <c r="Q31" s="152"/>
    </row>
    <row r="32" spans="1:18" s="109" customFormat="1" x14ac:dyDescent="0.2">
      <c r="A32" s="24"/>
      <c r="B32" s="30"/>
      <c r="C32" s="36" t="s">
        <v>41</v>
      </c>
      <c r="D32" s="80">
        <v>400</v>
      </c>
      <c r="E32" s="80">
        <v>400</v>
      </c>
      <c r="F32" s="80">
        <v>400</v>
      </c>
      <c r="G32" s="80">
        <v>400</v>
      </c>
      <c r="H32" s="80">
        <v>400</v>
      </c>
      <c r="I32" s="80">
        <v>400</v>
      </c>
      <c r="J32" s="80">
        <v>400</v>
      </c>
      <c r="K32" s="80">
        <v>400</v>
      </c>
      <c r="L32" s="80">
        <v>400</v>
      </c>
      <c r="M32" s="80">
        <v>400</v>
      </c>
      <c r="N32" s="80">
        <v>400</v>
      </c>
      <c r="O32" s="33">
        <v>400</v>
      </c>
      <c r="P32" s="33">
        <f t="shared" si="1"/>
        <v>4800</v>
      </c>
      <c r="Q32" s="152"/>
    </row>
    <row r="33" spans="1:19" s="109" customFormat="1" x14ac:dyDescent="0.2">
      <c r="A33" s="24"/>
      <c r="B33" s="30"/>
      <c r="C33" s="36" t="s">
        <v>42</v>
      </c>
      <c r="D33" s="80">
        <v>5453.48</v>
      </c>
      <c r="E33" s="80">
        <v>5453.48</v>
      </c>
      <c r="F33" s="80">
        <v>5453.48</v>
      </c>
      <c r="G33" s="80">
        <v>5453.48</v>
      </c>
      <c r="H33" s="80">
        <v>5453.48</v>
      </c>
      <c r="I33" s="80">
        <v>5453.48</v>
      </c>
      <c r="J33" s="80">
        <v>5453.48</v>
      </c>
      <c r="K33" s="80">
        <v>5453.48</v>
      </c>
      <c r="L33" s="80">
        <v>5453.48</v>
      </c>
      <c r="M33" s="80">
        <v>5453.48</v>
      </c>
      <c r="N33" s="80">
        <v>5453.48</v>
      </c>
      <c r="O33" s="80">
        <v>5453.48</v>
      </c>
      <c r="P33" s="33">
        <f t="shared" si="1"/>
        <v>65441.75999999998</v>
      </c>
      <c r="Q33" s="152"/>
    </row>
    <row r="34" spans="1:19" s="109" customFormat="1" x14ac:dyDescent="0.2">
      <c r="A34" s="24"/>
      <c r="B34" s="30"/>
      <c r="C34" s="36" t="s">
        <v>43</v>
      </c>
      <c r="D34" s="80">
        <v>95000</v>
      </c>
      <c r="E34" s="80">
        <v>120000</v>
      </c>
      <c r="F34" s="80">
        <v>95000</v>
      </c>
      <c r="G34" s="80">
        <v>145000</v>
      </c>
      <c r="H34" s="80">
        <v>95000</v>
      </c>
      <c r="I34" s="80">
        <v>95000</v>
      </c>
      <c r="J34" s="80">
        <v>145000</v>
      </c>
      <c r="K34" s="80">
        <v>95000</v>
      </c>
      <c r="L34" s="80">
        <v>145000</v>
      </c>
      <c r="M34" s="80">
        <v>145000</v>
      </c>
      <c r="N34" s="80">
        <v>135000</v>
      </c>
      <c r="O34" s="80">
        <v>125796.44</v>
      </c>
      <c r="P34" s="33">
        <f t="shared" si="1"/>
        <v>1435796.44</v>
      </c>
      <c r="Q34" s="152"/>
    </row>
    <row r="35" spans="1:19" s="109" customFormat="1" x14ac:dyDescent="0.2">
      <c r="A35" s="24"/>
      <c r="B35" s="30"/>
      <c r="C35" s="36" t="s">
        <v>44</v>
      </c>
      <c r="D35" s="231">
        <v>45000</v>
      </c>
      <c r="E35" s="231">
        <v>45000</v>
      </c>
      <c r="F35" s="231">
        <v>45000</v>
      </c>
      <c r="G35" s="231">
        <v>45000</v>
      </c>
      <c r="H35" s="231">
        <v>45000</v>
      </c>
      <c r="I35" s="231">
        <v>45000</v>
      </c>
      <c r="J35" s="231">
        <v>45000</v>
      </c>
      <c r="K35" s="231">
        <v>45000</v>
      </c>
      <c r="L35" s="231">
        <v>45000</v>
      </c>
      <c r="M35" s="231">
        <v>45000</v>
      </c>
      <c r="N35" s="231">
        <v>45000</v>
      </c>
      <c r="O35" s="231">
        <v>45000</v>
      </c>
      <c r="P35" s="33">
        <f t="shared" si="1"/>
        <v>540000</v>
      </c>
      <c r="Q35" s="152"/>
    </row>
    <row r="36" spans="1:19" s="109" customFormat="1" x14ac:dyDescent="0.2">
      <c r="A36" s="24"/>
      <c r="B36" s="30"/>
      <c r="C36" s="36" t="s">
        <v>45</v>
      </c>
      <c r="D36" s="80">
        <v>50000</v>
      </c>
      <c r="E36" s="80">
        <v>50000</v>
      </c>
      <c r="F36" s="80">
        <v>40000</v>
      </c>
      <c r="G36" s="80">
        <v>50000</v>
      </c>
      <c r="H36" s="80">
        <v>40000</v>
      </c>
      <c r="I36" s="80">
        <f>50000-I37</f>
        <v>25000</v>
      </c>
      <c r="J36" s="80">
        <v>40000</v>
      </c>
      <c r="K36" s="80">
        <v>50000</v>
      </c>
      <c r="L36" s="80">
        <v>40000</v>
      </c>
      <c r="M36" s="80">
        <f>50000-M37</f>
        <v>14000</v>
      </c>
      <c r="N36" s="80">
        <f>50000-N37</f>
        <v>15000</v>
      </c>
      <c r="O36" s="80">
        <f>50000-O37</f>
        <v>15000</v>
      </c>
      <c r="P36" s="33">
        <f t="shared" si="1"/>
        <v>429000</v>
      </c>
      <c r="Q36" s="152"/>
    </row>
    <row r="37" spans="1:19" s="109" customFormat="1" x14ac:dyDescent="0.2">
      <c r="A37" s="24"/>
      <c r="B37" s="30"/>
      <c r="C37" s="36" t="s">
        <v>1102</v>
      </c>
      <c r="D37" s="80"/>
      <c r="E37" s="80"/>
      <c r="F37" s="80"/>
      <c r="G37" s="80"/>
      <c r="H37" s="80"/>
      <c r="I37" s="80">
        <v>25000</v>
      </c>
      <c r="J37" s="80"/>
      <c r="K37" s="80"/>
      <c r="L37" s="80"/>
      <c r="M37" s="80">
        <v>36000</v>
      </c>
      <c r="N37" s="80">
        <v>35000</v>
      </c>
      <c r="O37" s="80">
        <v>35000</v>
      </c>
      <c r="P37" s="33">
        <f t="shared" si="1"/>
        <v>131000</v>
      </c>
      <c r="Q37" s="152"/>
    </row>
    <row r="38" spans="1:19" s="109" customFormat="1" x14ac:dyDescent="0.2">
      <c r="A38" s="24"/>
      <c r="B38" s="30"/>
      <c r="C38" s="36" t="s">
        <v>46</v>
      </c>
      <c r="D38" s="80">
        <v>94300</v>
      </c>
      <c r="E38" s="80">
        <v>94300</v>
      </c>
      <c r="F38" s="80">
        <v>94300</v>
      </c>
      <c r="G38" s="80">
        <v>94300</v>
      </c>
      <c r="H38" s="80">
        <v>94300</v>
      </c>
      <c r="I38" s="80">
        <v>94300</v>
      </c>
      <c r="J38" s="80">
        <v>94300</v>
      </c>
      <c r="K38" s="80">
        <v>94300</v>
      </c>
      <c r="L38" s="80">
        <v>94300</v>
      </c>
      <c r="M38" s="80">
        <v>94300</v>
      </c>
      <c r="N38" s="80">
        <v>94300</v>
      </c>
      <c r="O38" s="80">
        <v>94300</v>
      </c>
      <c r="P38" s="33">
        <f t="shared" si="1"/>
        <v>1131600</v>
      </c>
      <c r="Q38" s="152"/>
    </row>
    <row r="39" spans="1:19" s="109" customFormat="1" x14ac:dyDescent="0.2">
      <c r="A39" s="24"/>
      <c r="B39" s="30"/>
      <c r="C39" s="36" t="s">
        <v>47</v>
      </c>
      <c r="D39" s="80">
        <v>545420.28300000005</v>
      </c>
      <c r="E39" s="80">
        <v>557034.59300000011</v>
      </c>
      <c r="F39" s="80">
        <v>557034.59300000011</v>
      </c>
      <c r="G39" s="80">
        <v>557034.59300000011</v>
      </c>
      <c r="H39" s="80">
        <v>557034.59300000011</v>
      </c>
      <c r="I39" s="80">
        <v>557034.59300000011</v>
      </c>
      <c r="J39" s="80">
        <v>557034.59300000011</v>
      </c>
      <c r="K39" s="80">
        <v>557034.59300000011</v>
      </c>
      <c r="L39" s="80">
        <v>557034.59300000011</v>
      </c>
      <c r="M39" s="80">
        <v>557034.59300000011</v>
      </c>
      <c r="N39" s="80">
        <v>557034.59300000011</v>
      </c>
      <c r="O39" s="80">
        <v>557034.59300000011</v>
      </c>
      <c r="P39" s="33">
        <f t="shared" si="1"/>
        <v>6672800.8060000027</v>
      </c>
      <c r="Q39" s="153"/>
    </row>
    <row r="40" spans="1:19" s="109" customFormat="1" x14ac:dyDescent="0.2">
      <c r="A40" s="24"/>
      <c r="B40" s="30"/>
      <c r="C40" s="36" t="s">
        <v>48</v>
      </c>
      <c r="D40" s="80"/>
      <c r="E40" s="33"/>
      <c r="F40" s="33">
        <v>25000</v>
      </c>
      <c r="G40" s="33"/>
      <c r="H40" s="33"/>
      <c r="I40" s="33"/>
      <c r="J40" s="33">
        <v>25000</v>
      </c>
      <c r="K40" s="33"/>
      <c r="L40" s="33"/>
      <c r="M40" s="33"/>
      <c r="N40" s="33"/>
      <c r="O40" s="33"/>
      <c r="P40" s="33">
        <f t="shared" si="1"/>
        <v>50000</v>
      </c>
      <c r="Q40" s="152"/>
    </row>
    <row r="41" spans="1:19" s="109" customFormat="1" x14ac:dyDescent="0.2">
      <c r="A41" s="34"/>
      <c r="B41" s="35"/>
      <c r="C41" s="36" t="s">
        <v>49</v>
      </c>
      <c r="D41" s="80">
        <v>105000</v>
      </c>
      <c r="E41" s="80">
        <v>105000</v>
      </c>
      <c r="F41" s="33">
        <v>105000</v>
      </c>
      <c r="G41" s="33">
        <v>105000</v>
      </c>
      <c r="H41" s="33">
        <v>105000</v>
      </c>
      <c r="I41" s="33">
        <v>105000</v>
      </c>
      <c r="J41" s="33">
        <v>105000</v>
      </c>
      <c r="K41" s="33">
        <v>105000</v>
      </c>
      <c r="L41" s="33">
        <v>105000</v>
      </c>
      <c r="M41" s="33">
        <v>105000</v>
      </c>
      <c r="N41" s="33">
        <v>105000</v>
      </c>
      <c r="O41" s="33">
        <v>405000</v>
      </c>
      <c r="P41" s="33">
        <f t="shared" si="1"/>
        <v>1560000</v>
      </c>
      <c r="Q41" s="152"/>
    </row>
    <row r="42" spans="1:19" x14ac:dyDescent="0.2">
      <c r="A42" s="34"/>
      <c r="B42" s="35"/>
      <c r="C42" s="31" t="s">
        <v>50</v>
      </c>
      <c r="D42" s="76"/>
      <c r="E42" s="32"/>
      <c r="F42" s="32">
        <v>65000</v>
      </c>
      <c r="G42" s="32"/>
      <c r="H42" s="32">
        <v>50000</v>
      </c>
      <c r="I42" s="32"/>
      <c r="J42" s="32"/>
      <c r="K42" s="32">
        <v>55000</v>
      </c>
      <c r="L42" s="32"/>
      <c r="M42" s="32"/>
      <c r="N42" s="32">
        <v>60000</v>
      </c>
      <c r="O42" s="33"/>
      <c r="P42" s="33">
        <f t="shared" si="1"/>
        <v>230000</v>
      </c>
      <c r="Q42" s="152"/>
      <c r="R42" s="109"/>
      <c r="S42" s="109"/>
    </row>
    <row r="43" spans="1:19" x14ac:dyDescent="0.2">
      <c r="A43" s="34"/>
      <c r="B43" s="35"/>
      <c r="C43" s="31" t="s">
        <v>51</v>
      </c>
      <c r="D43" s="76"/>
      <c r="E43" s="32">
        <v>5000</v>
      </c>
      <c r="F43" s="32"/>
      <c r="G43" s="32">
        <v>5000</v>
      </c>
      <c r="H43" s="32"/>
      <c r="I43" s="32">
        <v>5000</v>
      </c>
      <c r="J43" s="32"/>
      <c r="K43" s="32"/>
      <c r="L43" s="32">
        <v>5000</v>
      </c>
      <c r="M43" s="32"/>
      <c r="N43" s="32"/>
      <c r="O43" s="33"/>
      <c r="P43" s="33">
        <f t="shared" si="1"/>
        <v>20000</v>
      </c>
      <c r="Q43" s="152"/>
      <c r="R43" s="109"/>
      <c r="S43" s="109"/>
    </row>
    <row r="44" spans="1:19" x14ac:dyDescent="0.2">
      <c r="A44" s="34"/>
      <c r="B44" s="35"/>
      <c r="C44" s="31" t="s">
        <v>52</v>
      </c>
      <c r="D44" s="7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>
        <f t="shared" si="1"/>
        <v>0</v>
      </c>
    </row>
    <row r="45" spans="1:19" x14ac:dyDescent="0.2">
      <c r="A45" s="34"/>
      <c r="B45" s="35" t="s">
        <v>53</v>
      </c>
      <c r="C45" s="31"/>
      <c r="D45" s="76"/>
      <c r="E45" s="31"/>
      <c r="F45" s="31"/>
      <c r="G45" s="31"/>
      <c r="H45" s="31"/>
      <c r="I45" s="31"/>
      <c r="J45" s="32"/>
      <c r="K45" s="31"/>
      <c r="L45" s="31"/>
      <c r="M45" s="31"/>
      <c r="N45" s="31"/>
      <c r="O45" s="31"/>
      <c r="P45" s="33">
        <f t="shared" si="1"/>
        <v>0</v>
      </c>
    </row>
    <row r="46" spans="1:19" x14ac:dyDescent="0.2">
      <c r="A46" s="34"/>
      <c r="B46" s="35"/>
      <c r="C46" s="31"/>
      <c r="D46" s="76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>
        <f t="shared" si="1"/>
        <v>0</v>
      </c>
    </row>
    <row r="47" spans="1:19" x14ac:dyDescent="0.2">
      <c r="A47" s="34"/>
      <c r="B47" s="35"/>
      <c r="C47" s="31"/>
      <c r="D47" s="76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>
        <f t="shared" si="1"/>
        <v>0</v>
      </c>
    </row>
    <row r="48" spans="1:19" x14ac:dyDescent="0.2">
      <c r="A48" s="34"/>
      <c r="B48" s="35"/>
      <c r="C48" s="31"/>
      <c r="D48" s="76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>
        <f t="shared" si="1"/>
        <v>0</v>
      </c>
    </row>
    <row r="49" spans="1:18" x14ac:dyDescent="0.2">
      <c r="A49" s="24"/>
      <c r="B49" s="187" t="s">
        <v>54</v>
      </c>
      <c r="C49" s="188"/>
      <c r="D49" s="7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3">
        <f t="shared" si="1"/>
        <v>0</v>
      </c>
    </row>
    <row r="50" spans="1:18" x14ac:dyDescent="0.2">
      <c r="A50" s="24"/>
      <c r="B50" s="30"/>
      <c r="C50" s="31"/>
      <c r="D50" s="76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>
        <f t="shared" si="1"/>
        <v>0</v>
      </c>
    </row>
    <row r="51" spans="1:18" x14ac:dyDescent="0.2">
      <c r="A51" s="24"/>
      <c r="B51" s="30"/>
      <c r="C51" s="31" t="s">
        <v>55</v>
      </c>
      <c r="D51" s="76">
        <v>0</v>
      </c>
      <c r="E51" s="32">
        <v>0</v>
      </c>
      <c r="F51" s="32">
        <v>0</v>
      </c>
      <c r="G51" s="32">
        <v>0</v>
      </c>
      <c r="H51" s="32">
        <v>700000</v>
      </c>
      <c r="I51" s="32">
        <v>700000</v>
      </c>
      <c r="J51" s="32"/>
      <c r="K51" s="32"/>
      <c r="L51" s="32"/>
      <c r="M51" s="32"/>
      <c r="N51" s="32"/>
      <c r="O51" s="32"/>
      <c r="P51" s="33">
        <f t="shared" si="1"/>
        <v>1400000</v>
      </c>
      <c r="Q51" s="152"/>
    </row>
    <row r="52" spans="1:18" s="109" customFormat="1" x14ac:dyDescent="0.2">
      <c r="A52" s="24"/>
      <c r="B52" s="30"/>
      <c r="C52" s="37" t="s">
        <v>56</v>
      </c>
      <c r="D52" s="143"/>
      <c r="E52" s="144"/>
      <c r="F52" s="33">
        <v>2000000</v>
      </c>
      <c r="G52" s="33">
        <v>2428706.11</v>
      </c>
      <c r="H52" s="33"/>
      <c r="I52" s="33"/>
      <c r="J52" s="33"/>
      <c r="K52" s="33"/>
      <c r="L52" s="33"/>
      <c r="M52" s="33"/>
      <c r="N52" s="33"/>
      <c r="O52" s="33"/>
      <c r="P52" s="33">
        <f t="shared" si="1"/>
        <v>4428706.1099999994</v>
      </c>
      <c r="Q52" s="152"/>
    </row>
    <row r="53" spans="1:18" x14ac:dyDescent="0.2">
      <c r="A53" s="24"/>
      <c r="B53" s="39"/>
      <c r="C53" s="40" t="s">
        <v>57</v>
      </c>
      <c r="D53" s="76"/>
      <c r="E53" s="32"/>
      <c r="F53" s="76"/>
      <c r="G53" s="32"/>
      <c r="H53" s="32"/>
      <c r="I53" s="32"/>
      <c r="J53" s="32"/>
      <c r="K53" s="32"/>
      <c r="L53" s="32"/>
      <c r="M53" s="32"/>
      <c r="N53" s="32">
        <v>250000</v>
      </c>
      <c r="O53" s="32">
        <v>250000</v>
      </c>
      <c r="P53" s="33">
        <f t="shared" si="1"/>
        <v>500000</v>
      </c>
      <c r="Q53" s="152"/>
    </row>
    <row r="54" spans="1:18" x14ac:dyDescent="0.2">
      <c r="A54" s="24"/>
      <c r="B54" s="39"/>
      <c r="C54" s="40" t="s">
        <v>267</v>
      </c>
      <c r="D54" s="76">
        <v>80000</v>
      </c>
      <c r="E54" s="32">
        <v>100000</v>
      </c>
      <c r="F54" s="32">
        <v>150000</v>
      </c>
      <c r="G54" s="80">
        <v>150000</v>
      </c>
      <c r="H54" s="32"/>
      <c r="I54" s="32"/>
      <c r="J54" s="32"/>
      <c r="K54" s="32"/>
      <c r="L54" s="32"/>
      <c r="M54" s="32"/>
      <c r="N54" s="32"/>
      <c r="O54" s="32">
        <v>0</v>
      </c>
      <c r="P54" s="33">
        <f t="shared" si="1"/>
        <v>480000</v>
      </c>
      <c r="Q54" s="152"/>
      <c r="R54" s="107"/>
    </row>
    <row r="55" spans="1:18" x14ac:dyDescent="0.2">
      <c r="A55" s="24"/>
      <c r="B55" s="39"/>
      <c r="C55" s="40" t="s">
        <v>58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33">
        <f t="shared" si="1"/>
        <v>0</v>
      </c>
      <c r="Q55" s="152"/>
    </row>
    <row r="56" spans="1:18" x14ac:dyDescent="0.2">
      <c r="A56" s="24"/>
      <c r="B56" s="39"/>
      <c r="C56" s="40" t="s">
        <v>59</v>
      </c>
      <c r="D56" s="76">
        <v>3863999.99</v>
      </c>
      <c r="E56" s="76">
        <v>3863999.99</v>
      </c>
      <c r="F56" s="76">
        <v>3863999.99</v>
      </c>
      <c r="G56" s="76">
        <v>1723666.66</v>
      </c>
      <c r="H56" s="76">
        <v>1723666.66</v>
      </c>
      <c r="I56" s="76">
        <v>1723666.66</v>
      </c>
      <c r="J56" s="76">
        <v>1723666.66</v>
      </c>
      <c r="K56" s="76">
        <v>1723666.66</v>
      </c>
      <c r="L56" s="76">
        <v>1723666.66</v>
      </c>
      <c r="M56" s="76">
        <v>1723666.66</v>
      </c>
      <c r="N56" s="76">
        <v>1723666.66</v>
      </c>
      <c r="O56" s="76">
        <v>1723666.66</v>
      </c>
      <c r="P56" s="33">
        <f t="shared" si="1"/>
        <v>27104999.91</v>
      </c>
      <c r="Q56" s="152"/>
      <c r="R56" s="107"/>
    </row>
    <row r="57" spans="1:18" x14ac:dyDescent="0.2">
      <c r="A57" s="24"/>
      <c r="B57" s="39"/>
      <c r="C57" s="40"/>
      <c r="D57" s="76">
        <v>0</v>
      </c>
      <c r="E57" s="32"/>
      <c r="F57" s="32"/>
      <c r="G57" s="41"/>
      <c r="H57" s="41"/>
      <c r="I57" s="41"/>
      <c r="J57" s="41"/>
      <c r="K57" s="32"/>
      <c r="L57" s="32"/>
      <c r="M57" s="41"/>
      <c r="N57" s="41"/>
      <c r="O57" s="41"/>
      <c r="P57" s="33">
        <f t="shared" si="1"/>
        <v>0</v>
      </c>
      <c r="Q57" s="152"/>
    </row>
    <row r="58" spans="1:18" x14ac:dyDescent="0.2">
      <c r="A58" s="24"/>
      <c r="B58" s="39"/>
      <c r="C58" s="40" t="s">
        <v>60</v>
      </c>
      <c r="D58" s="79"/>
      <c r="E58" s="27"/>
      <c r="F58" s="32"/>
      <c r="G58" s="32"/>
      <c r="H58" s="32"/>
      <c r="I58" s="32"/>
      <c r="J58" s="32"/>
      <c r="K58" s="32"/>
      <c r="L58" s="32"/>
      <c r="M58" s="32">
        <f>601000+120000</f>
        <v>721000</v>
      </c>
      <c r="N58" s="32"/>
      <c r="O58" s="32"/>
      <c r="P58" s="33">
        <f t="shared" si="1"/>
        <v>721000</v>
      </c>
      <c r="Q58" s="152"/>
    </row>
    <row r="59" spans="1:18" x14ac:dyDescent="0.2">
      <c r="A59" s="24"/>
      <c r="B59" s="39"/>
      <c r="C59" s="40" t="s">
        <v>61</v>
      </c>
      <c r="D59" s="76">
        <v>80000</v>
      </c>
      <c r="E59" s="32">
        <v>100000</v>
      </c>
      <c r="F59" s="76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3">
        <f t="shared" si="1"/>
        <v>180000</v>
      </c>
      <c r="Q59" s="155"/>
      <c r="R59" s="107"/>
    </row>
    <row r="60" spans="1:18" x14ac:dyDescent="0.2">
      <c r="A60" s="24"/>
      <c r="B60" s="39"/>
      <c r="C60" s="40" t="s">
        <v>62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84">
        <v>600000</v>
      </c>
      <c r="J60" s="84">
        <v>500000</v>
      </c>
      <c r="K60" s="84">
        <v>300000</v>
      </c>
      <c r="L60" s="84">
        <v>300000</v>
      </c>
      <c r="M60" s="84">
        <v>400000</v>
      </c>
      <c r="N60" s="84">
        <v>300000</v>
      </c>
      <c r="O60" s="84">
        <v>300000</v>
      </c>
      <c r="P60" s="33">
        <f t="shared" si="1"/>
        <v>2700000</v>
      </c>
      <c r="Q60" s="152"/>
    </row>
    <row r="61" spans="1:18" x14ac:dyDescent="0.2">
      <c r="A61" s="24"/>
      <c r="B61" s="39"/>
      <c r="C61" s="40" t="s">
        <v>63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84">
        <v>800000</v>
      </c>
      <c r="J61" s="84">
        <v>500000</v>
      </c>
      <c r="K61" s="84">
        <v>400000</v>
      </c>
      <c r="L61" s="84">
        <v>400000</v>
      </c>
      <c r="M61" s="84">
        <v>300000</v>
      </c>
      <c r="N61" s="84">
        <v>400000</v>
      </c>
      <c r="O61" s="84">
        <v>300000</v>
      </c>
      <c r="P61" s="33">
        <f t="shared" si="1"/>
        <v>3100000</v>
      </c>
      <c r="Q61" s="152"/>
    </row>
    <row r="62" spans="1:18" x14ac:dyDescent="0.2">
      <c r="A62" s="24"/>
      <c r="B62" s="39"/>
      <c r="C62" s="31"/>
      <c r="D62" s="76"/>
      <c r="E62" s="32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3">
        <f t="shared" si="1"/>
        <v>0</v>
      </c>
      <c r="Q62" s="152"/>
    </row>
    <row r="63" spans="1:18" x14ac:dyDescent="0.2">
      <c r="A63" s="24"/>
      <c r="B63" s="39"/>
      <c r="C63" s="40"/>
      <c r="D63" s="81"/>
      <c r="E63" s="42"/>
      <c r="F63" s="38"/>
      <c r="G63" s="42"/>
      <c r="H63" s="42"/>
      <c r="I63" s="42"/>
      <c r="J63" s="42"/>
      <c r="K63" s="42"/>
      <c r="L63" s="38"/>
      <c r="M63" s="42"/>
      <c r="N63" s="42"/>
      <c r="O63" s="42"/>
      <c r="P63" s="33">
        <f t="shared" si="1"/>
        <v>0</v>
      </c>
    </row>
    <row r="64" spans="1:18" ht="17" thickBot="1" x14ac:dyDescent="0.25">
      <c r="A64" s="24"/>
      <c r="B64" s="43"/>
      <c r="C64" s="40"/>
      <c r="D64" s="82"/>
      <c r="E64" s="44"/>
      <c r="F64" s="44"/>
      <c r="G64" s="44"/>
      <c r="H64" s="44"/>
      <c r="I64" s="45"/>
      <c r="J64" s="44"/>
      <c r="K64" s="44"/>
      <c r="L64" s="44"/>
      <c r="M64" s="44"/>
      <c r="N64" s="44"/>
      <c r="O64" s="45"/>
      <c r="P64" s="33">
        <f t="shared" si="1"/>
        <v>0</v>
      </c>
    </row>
    <row r="65" spans="1:16" ht="17" thickBot="1" x14ac:dyDescent="0.25">
      <c r="A65" s="46" t="s">
        <v>64</v>
      </c>
      <c r="B65" s="47"/>
      <c r="C65" s="48" t="s">
        <v>65</v>
      </c>
      <c r="D65" s="83">
        <v>6954352.2812642772</v>
      </c>
      <c r="E65" s="83">
        <v>9243331.1707111113</v>
      </c>
      <c r="F65" s="83">
        <v>9088331.1707111113</v>
      </c>
      <c r="G65" s="83">
        <v>6937997.8407111112</v>
      </c>
      <c r="H65" s="83">
        <v>7457997.8407111112</v>
      </c>
      <c r="I65" s="83">
        <v>8837997.8407111112</v>
      </c>
      <c r="J65" s="83">
        <v>7782997.8407111112</v>
      </c>
      <c r="K65" s="83">
        <v>7487997.8407111112</v>
      </c>
      <c r="L65" s="83">
        <v>7462997.8407111112</v>
      </c>
      <c r="M65" s="83">
        <v>8083997.8407111112</v>
      </c>
      <c r="N65" s="83">
        <v>7767997.8407111112</v>
      </c>
      <c r="O65" s="83">
        <v>7913794.2807111116</v>
      </c>
      <c r="P65" s="49">
        <f>SUM(P24:P64)</f>
        <v>102194462.31853333</v>
      </c>
    </row>
    <row r="66" spans="1:16" ht="18" thickTop="1" thickBot="1" x14ac:dyDescent="0.25">
      <c r="A66" s="50"/>
      <c r="B66" s="51" t="s">
        <v>66</v>
      </c>
      <c r="C66" s="52"/>
      <c r="D66" s="53">
        <v>-4.5976098626852036E-3</v>
      </c>
      <c r="E66" s="53">
        <v>189540.68928888813</v>
      </c>
      <c r="F66" s="53">
        <v>344540.68928888813</v>
      </c>
      <c r="G66" s="53">
        <v>3994874.0192888882</v>
      </c>
      <c r="H66" s="53">
        <v>3474874.0192888882</v>
      </c>
      <c r="I66" s="53">
        <v>-1405125.9807111118</v>
      </c>
      <c r="J66" s="53">
        <v>-350125.9807111118</v>
      </c>
      <c r="K66" s="53">
        <v>-55125.980711111799</v>
      </c>
      <c r="L66" s="53">
        <v>-30125.980711111799</v>
      </c>
      <c r="M66" s="53">
        <v>-651125.9807111118</v>
      </c>
      <c r="N66" s="53">
        <v>-335125.9807111118</v>
      </c>
      <c r="O66" s="53">
        <v>-480922.42071111221</v>
      </c>
      <c r="P66" s="53">
        <f>P19-P65</f>
        <v>1.4666765928268433E-3</v>
      </c>
    </row>
  </sheetData>
  <mergeCells count="4">
    <mergeCell ref="B6:C6"/>
    <mergeCell ref="B21:C21"/>
    <mergeCell ref="B22:C22"/>
    <mergeCell ref="B49:C49"/>
  </mergeCells>
  <phoneticPr fontId="28" type="noConversion"/>
  <pageMargins left="0.35433070866141736" right="0.35433070866141736" top="0.39370078740157483" bottom="0.39370078740157483" header="0.51181102362204722" footer="0.51181102362204722"/>
  <pageSetup paperSize="9" scale="60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3:BV69"/>
  <sheetViews>
    <sheetView topLeftCell="AK43" workbookViewId="0">
      <selection activeCell="BC63" sqref="BC63"/>
    </sheetView>
  </sheetViews>
  <sheetFormatPr baseColWidth="10" defaultColWidth="11" defaultRowHeight="16" x14ac:dyDescent="0.2"/>
  <cols>
    <col min="1" max="1" width="3.83203125" style="89" customWidth="1"/>
    <col min="2" max="2" width="53.6640625" bestFit="1" customWidth="1"/>
    <col min="3" max="3" width="14.83203125" customWidth="1"/>
    <col min="6" max="6" width="12.5" customWidth="1"/>
    <col min="21" max="21" width="14.1640625" bestFit="1" customWidth="1"/>
  </cols>
  <sheetData>
    <row r="3" spans="1:15" x14ac:dyDescent="0.2">
      <c r="B3" t="s">
        <v>217</v>
      </c>
    </row>
    <row r="4" spans="1:15" x14ac:dyDescent="0.2">
      <c r="B4" t="s">
        <v>218</v>
      </c>
    </row>
    <row r="5" spans="1:15" x14ac:dyDescent="0.2">
      <c r="B5" t="s">
        <v>219</v>
      </c>
    </row>
    <row r="6" spans="1:15" x14ac:dyDescent="0.2">
      <c r="B6" t="s">
        <v>220</v>
      </c>
    </row>
    <row r="7" spans="1:15" x14ac:dyDescent="0.2">
      <c r="B7" t="s">
        <v>221</v>
      </c>
    </row>
    <row r="8" spans="1:15" x14ac:dyDescent="0.2">
      <c r="B8" t="s">
        <v>222</v>
      </c>
    </row>
    <row r="11" spans="1:15" ht="16.5" thickBot="1" x14ac:dyDescent="0.3"/>
    <row r="12" spans="1:15" ht="27" thickTop="1" x14ac:dyDescent="0.2">
      <c r="C12" s="87" t="s">
        <v>1055</v>
      </c>
      <c r="D12" s="88" t="s">
        <v>1056</v>
      </c>
      <c r="E12" s="88" t="s">
        <v>1057</v>
      </c>
      <c r="F12" s="88" t="s">
        <v>1058</v>
      </c>
      <c r="G12" s="88" t="s">
        <v>1059</v>
      </c>
      <c r="H12" s="88" t="s">
        <v>1060</v>
      </c>
      <c r="I12" s="88" t="s">
        <v>1061</v>
      </c>
      <c r="J12" s="88" t="s">
        <v>1062</v>
      </c>
      <c r="K12" s="88" t="s">
        <v>1063</v>
      </c>
      <c r="L12" s="88" t="s">
        <v>1064</v>
      </c>
      <c r="M12" s="88" t="s">
        <v>1065</v>
      </c>
      <c r="N12" s="88" t="s">
        <v>13</v>
      </c>
      <c r="O12" s="88" t="s">
        <v>14</v>
      </c>
    </row>
    <row r="13" spans="1:15" x14ac:dyDescent="0.2">
      <c r="A13" s="90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">
      <c r="A14" s="90"/>
      <c r="B14" s="31" t="s">
        <v>223</v>
      </c>
      <c r="C14" s="31">
        <v>41550709.840000004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">
      <c r="A15" s="90"/>
      <c r="B15" s="31" t="s">
        <v>224</v>
      </c>
      <c r="C15" s="31"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2">
      <c r="A16" s="90"/>
      <c r="B16" s="31" t="s">
        <v>225</v>
      </c>
      <c r="C16" s="31">
        <v>5717668.6900000004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">
      <c r="A17" s="90"/>
      <c r="B17" s="31" t="s">
        <v>226</v>
      </c>
      <c r="C17" s="31">
        <v>2224299.13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">
      <c r="A18" s="90"/>
      <c r="B18" s="31" t="s">
        <v>227</v>
      </c>
      <c r="C18" s="31"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">
      <c r="A19" s="90"/>
      <c r="B19" s="31" t="s">
        <v>228</v>
      </c>
      <c r="C19" s="31">
        <v>8000000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">
      <c r="A20" s="90" t="s">
        <v>229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2" spans="1:15" x14ac:dyDescent="0.2">
      <c r="A22" s="90" t="s">
        <v>31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">
      <c r="A23" s="90"/>
      <c r="B23" s="31" t="s">
        <v>230</v>
      </c>
      <c r="C23" s="31">
        <v>500000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">
      <c r="A24" s="90"/>
      <c r="B24" s="31" t="s">
        <v>231</v>
      </c>
      <c r="C24" s="31">
        <v>1800000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">
      <c r="A25" s="90"/>
      <c r="B25" s="31" t="s">
        <v>232</v>
      </c>
      <c r="C25" s="31"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">
      <c r="A26" s="90"/>
      <c r="B26" s="31" t="s">
        <v>233</v>
      </c>
      <c r="C26" s="31">
        <v>1200000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">
      <c r="A27" s="90"/>
      <c r="B27" s="31" t="s">
        <v>234</v>
      </c>
      <c r="C27" s="31">
        <v>2500000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">
      <c r="A28" s="90"/>
      <c r="B28" s="31" t="s">
        <v>235</v>
      </c>
      <c r="C28" s="31">
        <v>500000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">
      <c r="A29" s="90"/>
      <c r="B29" s="31" t="s">
        <v>236</v>
      </c>
      <c r="C29" s="31">
        <v>1000000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">
      <c r="A30" s="90"/>
      <c r="B30" s="31" t="s">
        <v>237</v>
      </c>
      <c r="C30" s="31">
        <v>500000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">
      <c r="A31" s="90"/>
      <c r="B31" s="31" t="s">
        <v>238</v>
      </c>
      <c r="C31" s="31"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">
      <c r="A32" s="90"/>
      <c r="B32" s="31" t="s">
        <v>239</v>
      </c>
      <c r="C32" s="31"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74" x14ac:dyDescent="0.2">
      <c r="A33" s="90"/>
      <c r="B33" s="31" t="s">
        <v>240</v>
      </c>
      <c r="C33" s="31"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74" x14ac:dyDescent="0.2">
      <c r="A34" s="90" t="s">
        <v>241</v>
      </c>
      <c r="B34" s="31"/>
      <c r="C34" s="31">
        <f>SUM(C23:C33)</f>
        <v>8000000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6" spans="1:74" x14ac:dyDescent="0.2">
      <c r="B36" t="s">
        <v>1084</v>
      </c>
    </row>
    <row r="46" spans="1:74" x14ac:dyDescent="0.2">
      <c r="C46" s="197" t="s">
        <v>242</v>
      </c>
      <c r="D46" s="198"/>
      <c r="E46" s="198"/>
      <c r="F46" s="199"/>
      <c r="H46" s="197" t="s">
        <v>243</v>
      </c>
      <c r="I46" s="198"/>
      <c r="J46" s="198"/>
      <c r="K46" s="198"/>
      <c r="L46" s="199"/>
      <c r="N46" s="197" t="s">
        <v>244</v>
      </c>
      <c r="O46" s="198"/>
      <c r="P46" s="198"/>
      <c r="Q46" s="198"/>
      <c r="R46" s="199"/>
      <c r="T46" s="197" t="s">
        <v>245</v>
      </c>
      <c r="U46" s="198"/>
      <c r="V46" s="198"/>
      <c r="W46" s="198"/>
      <c r="X46" s="199"/>
      <c r="Z46" s="197" t="s">
        <v>246</v>
      </c>
      <c r="AA46" s="198"/>
      <c r="AB46" s="198"/>
      <c r="AC46" s="198"/>
      <c r="AD46" s="199"/>
      <c r="AF46" s="197" t="s">
        <v>247</v>
      </c>
      <c r="AG46" s="198"/>
      <c r="AH46" s="198"/>
      <c r="AI46" s="198"/>
      <c r="AJ46" s="199"/>
      <c r="AL46" s="197" t="s">
        <v>248</v>
      </c>
      <c r="AM46" s="198"/>
      <c r="AN46" s="198"/>
      <c r="AO46" s="198"/>
      <c r="AP46" s="199"/>
      <c r="AR46" s="197" t="s">
        <v>249</v>
      </c>
      <c r="AS46" s="198"/>
      <c r="AT46" s="198"/>
      <c r="AU46" s="198"/>
      <c r="AV46" s="199"/>
      <c r="AX46" s="197" t="s">
        <v>250</v>
      </c>
      <c r="AY46" s="198"/>
      <c r="AZ46" s="198"/>
      <c r="BA46" s="198"/>
      <c r="BB46" s="199"/>
      <c r="BD46" s="197" t="s">
        <v>251</v>
      </c>
      <c r="BE46" s="198"/>
      <c r="BF46" s="198"/>
      <c r="BG46" s="198"/>
      <c r="BH46" s="199"/>
      <c r="BS46" s="197" t="s">
        <v>252</v>
      </c>
      <c r="BT46" s="198"/>
      <c r="BU46" s="198"/>
      <c r="BV46" s="199"/>
    </row>
    <row r="47" spans="1:74" x14ac:dyDescent="0.2">
      <c r="C47" s="62"/>
      <c r="D47" s="62"/>
      <c r="E47" s="62"/>
      <c r="F47" s="62"/>
      <c r="H47" s="62"/>
      <c r="I47" s="62"/>
      <c r="J47" s="62"/>
      <c r="K47" s="62"/>
      <c r="L47" s="62"/>
      <c r="N47" s="62"/>
      <c r="O47" s="62"/>
      <c r="P47" s="62"/>
      <c r="Q47" s="62"/>
      <c r="R47" s="62"/>
      <c r="T47" s="62"/>
      <c r="U47" s="62"/>
      <c r="V47" s="62"/>
      <c r="W47" s="62"/>
      <c r="X47" s="62"/>
      <c r="Z47" s="62"/>
      <c r="AA47" s="62"/>
      <c r="AB47" s="62"/>
      <c r="AC47" s="62"/>
      <c r="AD47" s="62"/>
      <c r="AF47" s="62"/>
      <c r="AG47" s="62"/>
      <c r="AH47" s="62"/>
      <c r="AI47" s="62"/>
      <c r="AJ47" s="62"/>
      <c r="AL47" s="62"/>
      <c r="AM47" s="62"/>
      <c r="AN47" s="62"/>
      <c r="AO47" s="62"/>
      <c r="AP47" s="62"/>
      <c r="AR47" s="62"/>
      <c r="AS47" s="62"/>
      <c r="AT47" s="62"/>
      <c r="AU47" s="62"/>
      <c r="AV47" s="62"/>
      <c r="AX47" s="62"/>
      <c r="AY47" s="62"/>
      <c r="AZ47" s="62"/>
      <c r="BA47" s="62"/>
      <c r="BB47" s="62"/>
      <c r="BD47" s="62"/>
      <c r="BE47" s="62"/>
      <c r="BF47" s="62"/>
      <c r="BG47" s="62"/>
      <c r="BH47" s="62"/>
      <c r="BS47" s="62"/>
      <c r="BT47" s="62"/>
      <c r="BU47" s="62"/>
      <c r="BV47" s="62"/>
    </row>
    <row r="48" spans="1:74" ht="64" x14ac:dyDescent="0.2">
      <c r="C48" s="64" t="s">
        <v>253</v>
      </c>
      <c r="D48" s="64" t="s">
        <v>254</v>
      </c>
      <c r="E48" s="64" t="s">
        <v>77</v>
      </c>
      <c r="F48" s="64" t="s">
        <v>255</v>
      </c>
      <c r="H48" s="64" t="s">
        <v>205</v>
      </c>
      <c r="I48" s="64" t="s">
        <v>256</v>
      </c>
      <c r="J48" s="64" t="s">
        <v>201</v>
      </c>
      <c r="K48" s="64" t="s">
        <v>77</v>
      </c>
      <c r="L48" s="64" t="s">
        <v>254</v>
      </c>
      <c r="N48" s="64" t="s">
        <v>201</v>
      </c>
      <c r="O48" s="64" t="s">
        <v>199</v>
      </c>
      <c r="P48" s="64" t="s">
        <v>257</v>
      </c>
      <c r="Q48" s="64" t="s">
        <v>258</v>
      </c>
      <c r="R48" s="64" t="s">
        <v>254</v>
      </c>
      <c r="T48" s="64" t="s">
        <v>201</v>
      </c>
      <c r="U48" s="64" t="s">
        <v>199</v>
      </c>
      <c r="V48" s="64" t="s">
        <v>257</v>
      </c>
      <c r="W48" s="64" t="s">
        <v>256</v>
      </c>
      <c r="X48" s="64" t="s">
        <v>254</v>
      </c>
      <c r="Z48" s="64" t="s">
        <v>201</v>
      </c>
      <c r="AA48" s="64" t="s">
        <v>199</v>
      </c>
      <c r="AB48" s="64" t="s">
        <v>257</v>
      </c>
      <c r="AC48" s="64" t="s">
        <v>256</v>
      </c>
      <c r="AD48" s="64" t="s">
        <v>254</v>
      </c>
      <c r="AF48" s="64" t="s">
        <v>201</v>
      </c>
      <c r="AG48" s="64" t="s">
        <v>199</v>
      </c>
      <c r="AH48" s="64" t="s">
        <v>257</v>
      </c>
      <c r="AI48" s="64" t="s">
        <v>256</v>
      </c>
      <c r="AJ48" s="64" t="s">
        <v>254</v>
      </c>
      <c r="AL48" s="64" t="s">
        <v>201</v>
      </c>
      <c r="AM48" s="64" t="s">
        <v>199</v>
      </c>
      <c r="AN48" s="64" t="s">
        <v>257</v>
      </c>
      <c r="AO48" s="64" t="s">
        <v>256</v>
      </c>
      <c r="AP48" s="64" t="s">
        <v>254</v>
      </c>
      <c r="AR48" s="64" t="s">
        <v>201</v>
      </c>
      <c r="AS48" s="64" t="s">
        <v>199</v>
      </c>
      <c r="AT48" s="64" t="s">
        <v>257</v>
      </c>
      <c r="AU48" s="64" t="s">
        <v>256</v>
      </c>
      <c r="AV48" s="64" t="s">
        <v>254</v>
      </c>
      <c r="AX48" s="64" t="s">
        <v>201</v>
      </c>
      <c r="AY48" s="64" t="s">
        <v>199</v>
      </c>
      <c r="AZ48" s="64" t="s">
        <v>77</v>
      </c>
      <c r="BA48" s="64" t="s">
        <v>256</v>
      </c>
      <c r="BB48" s="64" t="s">
        <v>254</v>
      </c>
      <c r="BD48" s="64" t="s">
        <v>77</v>
      </c>
      <c r="BE48" s="64" t="s">
        <v>156</v>
      </c>
      <c r="BF48" s="64" t="s">
        <v>157</v>
      </c>
      <c r="BG48" s="64" t="s">
        <v>158</v>
      </c>
      <c r="BH48" s="64" t="s">
        <v>159</v>
      </c>
      <c r="BI48" s="64" t="s">
        <v>153</v>
      </c>
      <c r="BJ48" s="64" t="s">
        <v>148</v>
      </c>
      <c r="BK48" s="64" t="s">
        <v>147</v>
      </c>
      <c r="BL48" s="64" t="s">
        <v>150</v>
      </c>
      <c r="BM48" s="64" t="s">
        <v>149</v>
      </c>
      <c r="BN48" s="64" t="s">
        <v>160</v>
      </c>
      <c r="BO48" s="64" t="s">
        <v>161</v>
      </c>
      <c r="BP48" s="64" t="s">
        <v>162</v>
      </c>
      <c r="BQ48" s="64" t="s">
        <v>163</v>
      </c>
      <c r="BS48" s="64" t="s">
        <v>201</v>
      </c>
      <c r="BT48" s="64" t="s">
        <v>77</v>
      </c>
      <c r="BU48" s="64" t="s">
        <v>200</v>
      </c>
      <c r="BV48" s="64" t="s">
        <v>254</v>
      </c>
    </row>
    <row r="49" spans="3:74" customFormat="1" x14ac:dyDescent="0.2">
      <c r="C49" s="61"/>
      <c r="D49" s="61"/>
      <c r="E49" s="61"/>
      <c r="F49" s="61"/>
      <c r="H49" s="61"/>
      <c r="I49" s="61"/>
      <c r="J49" s="61"/>
      <c r="K49" s="61"/>
      <c r="L49" s="61"/>
      <c r="N49" s="61"/>
      <c r="O49" s="61"/>
      <c r="P49" s="61"/>
      <c r="Q49" s="61"/>
      <c r="R49" s="61"/>
      <c r="T49" s="61"/>
      <c r="U49" s="61"/>
      <c r="V49" s="61"/>
      <c r="W49" s="61"/>
      <c r="X49" s="61"/>
      <c r="Z49" s="61"/>
      <c r="AA49" s="61"/>
      <c r="AB49" s="61"/>
      <c r="AC49" s="61"/>
      <c r="AD49" s="61"/>
      <c r="AF49" s="61"/>
      <c r="AG49" s="61"/>
      <c r="AH49" s="61"/>
      <c r="AI49" s="61"/>
      <c r="AJ49" s="61"/>
      <c r="AL49" s="61"/>
      <c r="AM49" s="61"/>
      <c r="AN49" s="61"/>
      <c r="AO49" s="61"/>
      <c r="AP49" s="61"/>
      <c r="AR49" s="61"/>
      <c r="AS49" s="61"/>
      <c r="AT49" s="61"/>
      <c r="AU49" s="61"/>
      <c r="AV49" s="61"/>
      <c r="AX49" s="61"/>
      <c r="AY49" s="61"/>
      <c r="AZ49" s="61"/>
      <c r="BA49" s="61"/>
      <c r="BB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S49" s="61"/>
      <c r="BT49" s="61"/>
      <c r="BU49" s="61"/>
      <c r="BV49" s="61"/>
    </row>
    <row r="50" spans="3:74" customFormat="1" x14ac:dyDescent="0.2">
      <c r="C50" s="61"/>
      <c r="D50" s="61"/>
      <c r="E50" s="61"/>
      <c r="F50" s="61"/>
      <c r="H50" s="61"/>
      <c r="I50" s="61"/>
      <c r="J50" s="61"/>
      <c r="K50" s="61"/>
      <c r="L50" s="61"/>
      <c r="N50" s="61"/>
      <c r="O50" s="61"/>
      <c r="P50" s="61"/>
      <c r="Q50" s="61"/>
      <c r="R50" s="61"/>
      <c r="T50" s="61"/>
      <c r="U50" s="61"/>
      <c r="V50" s="61"/>
      <c r="W50" s="61"/>
      <c r="X50" s="61"/>
      <c r="Z50" s="61"/>
      <c r="AA50" s="61"/>
      <c r="AB50" s="61"/>
      <c r="AC50" s="61"/>
      <c r="AD50" s="61"/>
      <c r="AF50" s="61"/>
      <c r="AG50" s="61"/>
      <c r="AH50" s="61"/>
      <c r="AI50" s="61"/>
      <c r="AJ50" s="61"/>
      <c r="AL50" s="61"/>
      <c r="AM50" s="61"/>
      <c r="AN50" s="61"/>
      <c r="AO50" s="61"/>
      <c r="AP50" s="61"/>
      <c r="AR50" s="61"/>
      <c r="AS50" s="61"/>
      <c r="AT50" s="61"/>
      <c r="AU50" s="61"/>
      <c r="AV50" s="61"/>
      <c r="AX50" s="61"/>
      <c r="AY50" s="61"/>
      <c r="AZ50" s="61"/>
      <c r="BA50" s="61"/>
      <c r="BB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S50" s="61"/>
      <c r="BT50" s="61"/>
      <c r="BU50" s="61"/>
      <c r="BV50" s="61"/>
    </row>
    <row r="51" spans="3:74" customFormat="1" x14ac:dyDescent="0.2">
      <c r="C51" s="61"/>
      <c r="D51" s="61"/>
      <c r="E51" s="61"/>
      <c r="F51" s="61"/>
      <c r="H51" s="61"/>
      <c r="I51" s="61"/>
      <c r="J51" s="61"/>
      <c r="K51" s="61"/>
      <c r="L51" s="61"/>
      <c r="N51" s="61"/>
      <c r="O51" s="61"/>
      <c r="P51" s="61"/>
      <c r="Q51" s="61"/>
      <c r="R51" s="61"/>
      <c r="T51" s="61"/>
      <c r="U51" s="61"/>
      <c r="V51" s="61"/>
      <c r="W51" s="61"/>
      <c r="X51" s="61"/>
      <c r="Z51" s="61"/>
      <c r="AA51" s="61"/>
      <c r="AB51" s="61"/>
      <c r="AC51" s="61"/>
      <c r="AD51" s="61"/>
      <c r="AF51" s="61"/>
      <c r="AG51" s="61"/>
      <c r="AH51" s="61"/>
      <c r="AI51" s="61"/>
      <c r="AJ51" s="61"/>
      <c r="AL51" s="61"/>
      <c r="AM51" s="61"/>
      <c r="AN51" s="61"/>
      <c r="AO51" s="61"/>
      <c r="AP51" s="61"/>
      <c r="AR51" s="61"/>
      <c r="AS51" s="61"/>
      <c r="AT51" s="61"/>
      <c r="AU51" s="61"/>
      <c r="AV51" s="61"/>
      <c r="AX51" s="61"/>
      <c r="AY51" s="61"/>
      <c r="AZ51" s="61"/>
      <c r="BA51" s="61"/>
      <c r="BB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S51" s="61"/>
      <c r="BT51" s="61"/>
      <c r="BU51" s="61"/>
      <c r="BV51" s="61"/>
    </row>
    <row r="52" spans="3:74" customFormat="1" x14ac:dyDescent="0.2">
      <c r="C52" s="61"/>
      <c r="D52" s="61"/>
      <c r="E52" s="61"/>
      <c r="F52" s="61"/>
      <c r="H52" s="61"/>
      <c r="I52" s="61"/>
      <c r="J52" s="61"/>
      <c r="K52" s="61"/>
      <c r="L52" s="61"/>
      <c r="N52" s="61"/>
      <c r="O52" s="61"/>
      <c r="P52" s="61"/>
      <c r="Q52" s="61"/>
      <c r="R52" s="61"/>
      <c r="T52" s="61"/>
      <c r="U52" s="61"/>
      <c r="V52" s="61"/>
      <c r="W52" s="61"/>
      <c r="X52" s="61"/>
      <c r="Z52" s="61"/>
      <c r="AA52" s="61"/>
      <c r="AB52" s="61"/>
      <c r="AC52" s="61"/>
      <c r="AD52" s="61"/>
      <c r="AF52" s="61"/>
      <c r="AG52" s="61"/>
      <c r="AH52" s="61"/>
      <c r="AI52" s="61"/>
      <c r="AJ52" s="61"/>
      <c r="AL52" s="61"/>
      <c r="AM52" s="61"/>
      <c r="AN52" s="61"/>
      <c r="AO52" s="61"/>
      <c r="AP52" s="61"/>
      <c r="AR52" s="61"/>
      <c r="AS52" s="61"/>
      <c r="AT52" s="61"/>
      <c r="AU52" s="61"/>
      <c r="AV52" s="61"/>
      <c r="AX52" s="61"/>
      <c r="AY52" s="61"/>
      <c r="AZ52" s="61"/>
      <c r="BA52" s="61"/>
      <c r="BB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S52" s="61"/>
      <c r="BT52" s="61"/>
      <c r="BU52" s="61"/>
      <c r="BV52" s="61"/>
    </row>
    <row r="53" spans="3:74" customFormat="1" x14ac:dyDescent="0.2">
      <c r="C53" s="61"/>
      <c r="D53" s="61"/>
      <c r="E53" s="61"/>
      <c r="F53" s="61"/>
      <c r="H53" s="61"/>
      <c r="I53" s="61"/>
      <c r="J53" s="61"/>
      <c r="K53" s="61"/>
      <c r="L53" s="61"/>
      <c r="N53" s="61"/>
      <c r="O53" s="61"/>
      <c r="P53" s="61"/>
      <c r="Q53" s="61"/>
      <c r="R53" s="61"/>
      <c r="T53" s="61"/>
      <c r="U53" s="61"/>
      <c r="V53" s="61"/>
      <c r="W53" s="61"/>
      <c r="X53" s="61"/>
      <c r="Z53" s="61"/>
      <c r="AA53" s="61"/>
      <c r="AB53" s="61"/>
      <c r="AC53" s="61"/>
      <c r="AD53" s="61"/>
      <c r="AF53" s="61"/>
      <c r="AG53" s="61"/>
      <c r="AH53" s="61"/>
      <c r="AI53" s="61"/>
      <c r="AJ53" s="61"/>
      <c r="AL53" s="61"/>
      <c r="AM53" s="61"/>
      <c r="AN53" s="61"/>
      <c r="AO53" s="61"/>
      <c r="AP53" s="61"/>
      <c r="AR53" s="61"/>
      <c r="AS53" s="61"/>
      <c r="AT53" s="61"/>
      <c r="AU53" s="61"/>
      <c r="AV53" s="61"/>
      <c r="AX53" s="61"/>
      <c r="AY53" s="61"/>
      <c r="AZ53" s="61"/>
      <c r="BA53" s="61"/>
      <c r="BB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S53" s="61"/>
      <c r="BT53" s="61"/>
      <c r="BU53" s="61"/>
      <c r="BV53" s="61"/>
    </row>
    <row r="54" spans="3:74" customFormat="1" x14ac:dyDescent="0.2">
      <c r="C54" s="61"/>
      <c r="D54" s="61"/>
      <c r="E54" s="61"/>
      <c r="F54" s="61"/>
      <c r="H54" s="61"/>
      <c r="I54" s="61"/>
      <c r="J54" s="61"/>
      <c r="K54" s="61"/>
      <c r="L54" s="61"/>
      <c r="N54" s="61"/>
      <c r="O54" s="61"/>
      <c r="P54" s="61"/>
      <c r="Q54" s="61"/>
      <c r="R54" s="61"/>
      <c r="T54" s="61"/>
      <c r="U54" s="61"/>
      <c r="V54" s="61"/>
      <c r="W54" s="61"/>
      <c r="X54" s="61"/>
      <c r="Z54" s="61"/>
      <c r="AA54" s="61"/>
      <c r="AB54" s="61"/>
      <c r="AC54" s="61"/>
      <c r="AD54" s="61"/>
      <c r="AF54" s="61"/>
      <c r="AG54" s="61"/>
      <c r="AH54" s="61"/>
      <c r="AI54" s="61"/>
      <c r="AJ54" s="61"/>
      <c r="AL54" s="61"/>
      <c r="AM54" s="61"/>
      <c r="AN54" s="61"/>
      <c r="AO54" s="61"/>
      <c r="AP54" s="61"/>
      <c r="AR54" s="61"/>
      <c r="AS54" s="61"/>
      <c r="AT54" s="61"/>
      <c r="AU54" s="61"/>
      <c r="AV54" s="61"/>
      <c r="AX54" s="61"/>
      <c r="AY54" s="61"/>
      <c r="AZ54" s="61"/>
      <c r="BA54" s="61"/>
      <c r="BB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S54" s="61"/>
      <c r="BT54" s="61"/>
      <c r="BU54" s="61"/>
      <c r="BV54" s="61"/>
    </row>
    <row r="55" spans="3:74" customFormat="1" x14ac:dyDescent="0.2">
      <c r="C55" s="61"/>
      <c r="D55" s="61"/>
      <c r="E55" s="61"/>
      <c r="F55" s="61"/>
      <c r="H55" s="61"/>
      <c r="I55" s="61"/>
      <c r="J55" s="61"/>
      <c r="K55" s="61"/>
      <c r="L55" s="61"/>
      <c r="N55" s="61"/>
      <c r="O55" s="61"/>
      <c r="P55" s="61"/>
      <c r="Q55" s="61"/>
      <c r="R55" s="61"/>
      <c r="T55" s="61"/>
      <c r="U55" s="61"/>
      <c r="V55" s="61"/>
      <c r="W55" s="61"/>
      <c r="X55" s="61"/>
      <c r="Z55" s="61"/>
      <c r="AA55" s="61"/>
      <c r="AB55" s="61"/>
      <c r="AC55" s="61"/>
      <c r="AD55" s="61"/>
      <c r="AF55" s="61"/>
      <c r="AG55" s="61"/>
      <c r="AH55" s="61"/>
      <c r="AI55" s="61"/>
      <c r="AJ55" s="61"/>
      <c r="AL55" s="61"/>
      <c r="AM55" s="61"/>
      <c r="AN55" s="61"/>
      <c r="AO55" s="61"/>
      <c r="AP55" s="61"/>
      <c r="AR55" s="61"/>
      <c r="AS55" s="61"/>
      <c r="AT55" s="61"/>
      <c r="AU55" s="61"/>
      <c r="AV55" s="61"/>
      <c r="AX55" s="61"/>
      <c r="AY55" s="61"/>
      <c r="AZ55" s="61"/>
      <c r="BA55" s="61"/>
      <c r="BB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S55" s="61"/>
      <c r="BT55" s="61"/>
      <c r="BU55" s="61"/>
      <c r="BV55" s="61"/>
    </row>
    <row r="56" spans="3:74" customFormat="1" x14ac:dyDescent="0.2">
      <c r="C56" s="61"/>
      <c r="D56" s="61"/>
      <c r="E56" s="61"/>
      <c r="F56" s="61"/>
      <c r="H56" s="61"/>
      <c r="I56" s="61"/>
      <c r="J56" s="61"/>
      <c r="K56" s="61"/>
      <c r="L56" s="61"/>
      <c r="N56" s="61"/>
      <c r="O56" s="61"/>
      <c r="P56" s="61"/>
      <c r="Q56" s="61"/>
      <c r="R56" s="61"/>
      <c r="T56" s="61"/>
      <c r="U56" s="61"/>
      <c r="V56" s="61"/>
      <c r="W56" s="61"/>
      <c r="X56" s="61"/>
      <c r="Z56" s="61"/>
      <c r="AA56" s="61"/>
      <c r="AB56" s="61"/>
      <c r="AC56" s="61"/>
      <c r="AD56" s="61"/>
      <c r="AF56" s="61"/>
      <c r="AG56" s="61"/>
      <c r="AH56" s="61"/>
      <c r="AI56" s="61"/>
      <c r="AJ56" s="61"/>
      <c r="AL56" s="61"/>
      <c r="AM56" s="61"/>
      <c r="AN56" s="61"/>
      <c r="AO56" s="61"/>
      <c r="AP56" s="61"/>
      <c r="AR56" s="61"/>
      <c r="AS56" s="61"/>
      <c r="AT56" s="61"/>
      <c r="AU56" s="61"/>
      <c r="AV56" s="61"/>
      <c r="AX56" s="61"/>
      <c r="AY56" s="61"/>
      <c r="AZ56" s="61"/>
      <c r="BA56" s="61"/>
      <c r="BB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S56" s="61"/>
      <c r="BT56" s="61"/>
      <c r="BU56" s="61"/>
      <c r="BV56" s="61"/>
    </row>
    <row r="57" spans="3:74" customFormat="1" x14ac:dyDescent="0.2">
      <c r="C57" s="61"/>
      <c r="D57" s="61"/>
      <c r="E57" s="61"/>
      <c r="F57" s="61"/>
      <c r="H57" s="61"/>
      <c r="I57" s="61"/>
      <c r="J57" s="61"/>
      <c r="K57" s="61"/>
      <c r="L57" s="61"/>
      <c r="N57" s="61"/>
      <c r="O57" s="61"/>
      <c r="P57" s="61"/>
      <c r="Q57" s="61"/>
      <c r="R57" s="61"/>
      <c r="T57" s="61"/>
      <c r="U57" s="61"/>
      <c r="V57" s="61"/>
      <c r="W57" s="61"/>
      <c r="X57" s="61"/>
      <c r="Z57" s="61"/>
      <c r="AA57" s="61"/>
      <c r="AB57" s="61"/>
      <c r="AC57" s="61"/>
      <c r="AD57" s="61"/>
      <c r="AF57" s="61"/>
      <c r="AG57" s="61"/>
      <c r="AH57" s="61"/>
      <c r="AI57" s="61"/>
      <c r="AJ57" s="61"/>
      <c r="AL57" s="61"/>
      <c r="AM57" s="61"/>
      <c r="AN57" s="61"/>
      <c r="AO57" s="61"/>
      <c r="AP57" s="61"/>
      <c r="AR57" s="61"/>
      <c r="AS57" s="61"/>
      <c r="AT57" s="61"/>
      <c r="AU57" s="61"/>
      <c r="AV57" s="61"/>
      <c r="AX57" s="61"/>
      <c r="AY57" s="61"/>
      <c r="AZ57" s="61"/>
      <c r="BA57" s="61"/>
      <c r="BB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S57" s="61"/>
      <c r="BT57" s="61"/>
      <c r="BU57" s="61"/>
      <c r="BV57" s="61"/>
    </row>
    <row r="58" spans="3:74" customFormat="1" x14ac:dyDescent="0.2">
      <c r="C58" s="61"/>
      <c r="D58" s="61"/>
      <c r="E58" s="61"/>
      <c r="F58" s="61"/>
      <c r="H58" s="61"/>
      <c r="I58" s="61"/>
      <c r="J58" s="61"/>
      <c r="K58" s="61"/>
      <c r="L58" s="61"/>
      <c r="N58" s="61"/>
      <c r="O58" s="61"/>
      <c r="P58" s="61"/>
      <c r="Q58" s="61"/>
      <c r="R58" s="61"/>
      <c r="T58" s="61"/>
      <c r="U58" s="61"/>
      <c r="V58" s="61"/>
      <c r="W58" s="61"/>
      <c r="X58" s="61"/>
      <c r="Z58" s="61"/>
      <c r="AA58" s="61"/>
      <c r="AB58" s="61"/>
      <c r="AC58" s="61"/>
      <c r="AD58" s="61"/>
      <c r="AF58" s="61"/>
      <c r="AG58" s="61"/>
      <c r="AH58" s="61"/>
      <c r="AI58" s="61"/>
      <c r="AJ58" s="61"/>
      <c r="AL58" s="61"/>
      <c r="AM58" s="61"/>
      <c r="AN58" s="61"/>
      <c r="AO58" s="61"/>
      <c r="AP58" s="61"/>
      <c r="AR58" s="61"/>
      <c r="AS58" s="61"/>
      <c r="AT58" s="61"/>
      <c r="AU58" s="61"/>
      <c r="AV58" s="61"/>
      <c r="AX58" s="61"/>
      <c r="AY58" s="61"/>
      <c r="AZ58" s="61"/>
      <c r="BA58" s="61"/>
      <c r="BB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S58" s="61"/>
      <c r="BT58" s="61"/>
      <c r="BU58" s="61"/>
      <c r="BV58" s="61"/>
    </row>
    <row r="59" spans="3:74" customFormat="1" x14ac:dyDescent="0.2">
      <c r="C59" s="62"/>
      <c r="D59" s="61">
        <f>SUM(D49:D58)</f>
        <v>0</v>
      </c>
      <c r="E59" s="62"/>
      <c r="F59" s="62"/>
      <c r="H59" s="62"/>
      <c r="I59" s="62"/>
      <c r="J59" s="61">
        <f>SUM(J49:J58)</f>
        <v>0</v>
      </c>
      <c r="K59" s="62"/>
      <c r="L59" s="62"/>
      <c r="N59" s="62"/>
      <c r="O59" s="62"/>
      <c r="P59" s="61">
        <f>SUM(P49:P58)</f>
        <v>0</v>
      </c>
      <c r="Q59" s="62"/>
      <c r="R59" s="62"/>
      <c r="T59" s="62"/>
      <c r="U59" s="62"/>
      <c r="V59" s="61">
        <f>SUM(V49:V58)</f>
        <v>0</v>
      </c>
      <c r="W59" s="62"/>
      <c r="X59" s="62"/>
      <c r="Z59" s="62"/>
      <c r="AA59" s="62"/>
      <c r="AB59" s="61">
        <f>SUM(AB49:AB58)</f>
        <v>0</v>
      </c>
      <c r="AC59" s="62"/>
      <c r="AD59" s="62"/>
      <c r="AF59" s="62"/>
      <c r="AG59" s="62"/>
      <c r="AH59" s="61">
        <f>SUM(AH49:AH58)</f>
        <v>0</v>
      </c>
      <c r="AI59" s="62"/>
      <c r="AJ59" s="62"/>
      <c r="AL59" s="62"/>
      <c r="AM59" s="62"/>
      <c r="AN59" s="61">
        <f>SUM(AN49:AN58)</f>
        <v>0</v>
      </c>
      <c r="AO59" s="62"/>
      <c r="AP59" s="62"/>
      <c r="AR59" s="62"/>
      <c r="AS59" s="62"/>
      <c r="AT59" s="61">
        <f>SUM(AT49:AT58)</f>
        <v>0</v>
      </c>
      <c r="AU59" s="62"/>
      <c r="AV59" s="62"/>
      <c r="AX59" s="62"/>
      <c r="AY59" s="62"/>
      <c r="AZ59" s="61">
        <f>SUM(AZ49:AZ58)</f>
        <v>0</v>
      </c>
      <c r="BA59" s="62"/>
      <c r="BB59" s="62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S59" s="62"/>
      <c r="BT59" s="62"/>
      <c r="BU59" s="61">
        <f>SUM(BU49:BU58)</f>
        <v>0</v>
      </c>
      <c r="BV59" s="62"/>
    </row>
    <row r="60" spans="3:74" customFormat="1" x14ac:dyDescent="0.2">
      <c r="C60" s="62"/>
      <c r="D60" s="62"/>
      <c r="E60" s="62"/>
      <c r="F60" s="62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</row>
    <row r="61" spans="3:74" customFormat="1" x14ac:dyDescent="0.2"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</row>
    <row r="62" spans="3:74" customFormat="1" x14ac:dyDescent="0.2"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</row>
    <row r="63" spans="3:74" customFormat="1" x14ac:dyDescent="0.2"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</row>
    <row r="64" spans="3:74" customFormat="1" x14ac:dyDescent="0.2"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</row>
    <row r="65" spans="56:69" customFormat="1" x14ac:dyDescent="0.2"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</row>
    <row r="66" spans="56:69" customFormat="1" x14ac:dyDescent="0.2"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</row>
    <row r="67" spans="56:69" customFormat="1" x14ac:dyDescent="0.2"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</row>
    <row r="68" spans="56:69" customFormat="1" x14ac:dyDescent="0.2"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</row>
    <row r="69" spans="56:69" customFormat="1" x14ac:dyDescent="0.2">
      <c r="BD69" s="62"/>
      <c r="BE69" s="62"/>
      <c r="BF69" s="62"/>
      <c r="BG69" s="62"/>
      <c r="BH69" s="62"/>
      <c r="BI69" s="61">
        <f>SUM(BI49:BI68)</f>
        <v>0</v>
      </c>
      <c r="BJ69" s="61">
        <f t="shared" ref="BJ69:BQ69" si="0">SUM(BJ49:BJ68)</f>
        <v>0</v>
      </c>
      <c r="BK69" s="61">
        <f t="shared" si="0"/>
        <v>0</v>
      </c>
      <c r="BL69" s="61">
        <f t="shared" si="0"/>
        <v>0</v>
      </c>
      <c r="BM69" s="61">
        <f t="shared" si="0"/>
        <v>0</v>
      </c>
      <c r="BN69" s="61">
        <f t="shared" si="0"/>
        <v>0</v>
      </c>
      <c r="BO69" s="61">
        <f t="shared" si="0"/>
        <v>0</v>
      </c>
      <c r="BP69" s="61">
        <f t="shared" si="0"/>
        <v>0</v>
      </c>
      <c r="BQ69" s="61">
        <f t="shared" si="0"/>
        <v>0</v>
      </c>
    </row>
  </sheetData>
  <mergeCells count="11">
    <mergeCell ref="AL46:AP46"/>
    <mergeCell ref="AR46:AV46"/>
    <mergeCell ref="AX46:BB46"/>
    <mergeCell ref="BD46:BH46"/>
    <mergeCell ref="BS46:BV46"/>
    <mergeCell ref="AF46:AJ46"/>
    <mergeCell ref="C46:F46"/>
    <mergeCell ref="H46:L46"/>
    <mergeCell ref="N46:R46"/>
    <mergeCell ref="T46:X46"/>
    <mergeCell ref="Z46:AD46"/>
  </mergeCells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V69"/>
  <sheetViews>
    <sheetView topLeftCell="AJ36" workbookViewId="0">
      <selection activeCell="AJ48" sqref="AJ48"/>
    </sheetView>
  </sheetViews>
  <sheetFormatPr baseColWidth="10" defaultColWidth="11" defaultRowHeight="16" x14ac:dyDescent="0.2"/>
  <cols>
    <col min="1" max="1" width="3.83203125" style="89" customWidth="1"/>
    <col min="2" max="2" width="53.6640625" bestFit="1" customWidth="1"/>
    <col min="3" max="3" width="14.83203125" customWidth="1"/>
    <col min="6" max="6" width="31.1640625" customWidth="1"/>
    <col min="21" max="21" width="14.1640625" bestFit="1" customWidth="1"/>
  </cols>
  <sheetData>
    <row r="3" spans="1:15" x14ac:dyDescent="0.2">
      <c r="B3" t="s">
        <v>259</v>
      </c>
    </row>
    <row r="4" spans="1:15" x14ac:dyDescent="0.2">
      <c r="B4" t="s">
        <v>218</v>
      </c>
    </row>
    <row r="5" spans="1:15" x14ac:dyDescent="0.2">
      <c r="B5" t="s">
        <v>219</v>
      </c>
    </row>
    <row r="6" spans="1:15" x14ac:dyDescent="0.2">
      <c r="B6" t="s">
        <v>220</v>
      </c>
    </row>
    <row r="7" spans="1:15" x14ac:dyDescent="0.2">
      <c r="B7" t="s">
        <v>221</v>
      </c>
    </row>
    <row r="8" spans="1:15" x14ac:dyDescent="0.2">
      <c r="B8" t="s">
        <v>222</v>
      </c>
    </row>
    <row r="11" spans="1:15" ht="16.5" thickBot="1" x14ac:dyDescent="0.3"/>
    <row r="12" spans="1:15" ht="27" thickTop="1" x14ac:dyDescent="0.2">
      <c r="C12" s="87" t="s">
        <v>2</v>
      </c>
      <c r="D12" s="88" t="s">
        <v>3</v>
      </c>
      <c r="E12" s="88" t="s">
        <v>4</v>
      </c>
      <c r="F12" s="88" t="s">
        <v>5</v>
      </c>
      <c r="G12" s="88" t="s">
        <v>6</v>
      </c>
      <c r="H12" s="88" t="s">
        <v>7</v>
      </c>
      <c r="I12" s="88" t="s">
        <v>8</v>
      </c>
      <c r="J12" s="88" t="s">
        <v>9</v>
      </c>
      <c r="K12" s="88" t="s">
        <v>10</v>
      </c>
      <c r="L12" s="88" t="s">
        <v>11</v>
      </c>
      <c r="M12" s="88" t="s">
        <v>12</v>
      </c>
      <c r="N12" s="88" t="s">
        <v>13</v>
      </c>
      <c r="O12" s="88" t="s">
        <v>14</v>
      </c>
    </row>
    <row r="13" spans="1:15" x14ac:dyDescent="0.2">
      <c r="A13" s="90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">
      <c r="A14" s="9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">
      <c r="A15" s="90"/>
      <c r="B15" s="31" t="s">
        <v>224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2">
      <c r="A16" s="90"/>
      <c r="B16" s="31" t="s">
        <v>225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">
      <c r="A17" s="90"/>
      <c r="B17" s="31" t="s">
        <v>226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">
      <c r="A18" s="90"/>
      <c r="B18" s="31" t="s">
        <v>227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">
      <c r="A19" s="90"/>
      <c r="B19" s="31" t="s">
        <v>228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">
      <c r="A20" s="90" t="s">
        <v>229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2" spans="1:15" x14ac:dyDescent="0.2">
      <c r="A22" s="90" t="s">
        <v>31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">
      <c r="A23" s="90"/>
      <c r="B23" s="31" t="s">
        <v>230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">
      <c r="A24" s="90"/>
      <c r="B24" s="31" t="s">
        <v>231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">
      <c r="A25" s="90"/>
      <c r="B25" s="31" t="s">
        <v>232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">
      <c r="A26" s="90"/>
      <c r="B26" s="31" t="s">
        <v>233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">
      <c r="A27" s="90"/>
      <c r="B27" s="31" t="s">
        <v>234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">
      <c r="A28" s="90"/>
      <c r="B28" s="31" t="s">
        <v>235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">
      <c r="A29" s="90"/>
      <c r="B29" s="31" t="s">
        <v>236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">
      <c r="A30" s="90"/>
      <c r="B30" s="31" t="s">
        <v>237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">
      <c r="A31" s="90"/>
      <c r="B31" s="31" t="s">
        <v>238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">
      <c r="A32" s="90"/>
      <c r="B32" s="31" t="s">
        <v>260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74" x14ac:dyDescent="0.2">
      <c r="A33" s="90"/>
      <c r="B33" s="31" t="s">
        <v>240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74" x14ac:dyDescent="0.2">
      <c r="A34" s="90" t="s">
        <v>241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46" spans="1:74" x14ac:dyDescent="0.2">
      <c r="C46" s="197" t="s">
        <v>242</v>
      </c>
      <c r="D46" s="198"/>
      <c r="E46" s="198"/>
      <c r="F46" s="199"/>
      <c r="H46" s="197" t="s">
        <v>243</v>
      </c>
      <c r="I46" s="198"/>
      <c r="J46" s="198"/>
      <c r="K46" s="198"/>
      <c r="L46" s="199"/>
      <c r="N46" s="197" t="s">
        <v>244</v>
      </c>
      <c r="O46" s="198"/>
      <c r="P46" s="198"/>
      <c r="Q46" s="198"/>
      <c r="R46" s="199"/>
      <c r="T46" s="197" t="s">
        <v>245</v>
      </c>
      <c r="U46" s="198"/>
      <c r="V46" s="198"/>
      <c r="W46" s="198"/>
      <c r="X46" s="199"/>
      <c r="Z46" s="197" t="s">
        <v>246</v>
      </c>
      <c r="AA46" s="198"/>
      <c r="AB46" s="198"/>
      <c r="AC46" s="198"/>
      <c r="AD46" s="199"/>
      <c r="AF46" s="197" t="s">
        <v>247</v>
      </c>
      <c r="AG46" s="198"/>
      <c r="AH46" s="198"/>
      <c r="AI46" s="198"/>
      <c r="AJ46" s="199"/>
      <c r="AL46" s="197" t="s">
        <v>248</v>
      </c>
      <c r="AM46" s="198"/>
      <c r="AN46" s="198"/>
      <c r="AO46" s="198"/>
      <c r="AP46" s="199"/>
      <c r="AR46" s="197" t="s">
        <v>249</v>
      </c>
      <c r="AS46" s="198"/>
      <c r="AT46" s="198"/>
      <c r="AU46" s="198"/>
      <c r="AV46" s="199"/>
      <c r="AX46" s="197" t="s">
        <v>250</v>
      </c>
      <c r="AY46" s="198"/>
      <c r="AZ46" s="198"/>
      <c r="BA46" s="198"/>
      <c r="BB46" s="199"/>
      <c r="BD46" s="197" t="s">
        <v>261</v>
      </c>
      <c r="BE46" s="198"/>
      <c r="BF46" s="198"/>
      <c r="BG46" s="198"/>
      <c r="BH46" s="199"/>
      <c r="BS46" s="197" t="s">
        <v>252</v>
      </c>
      <c r="BT46" s="198"/>
      <c r="BU46" s="198"/>
      <c r="BV46" s="199"/>
    </row>
    <row r="47" spans="1:74" x14ac:dyDescent="0.2">
      <c r="C47" s="62"/>
      <c r="D47" s="62"/>
      <c r="E47" s="62"/>
      <c r="F47" s="62"/>
      <c r="H47" s="62"/>
      <c r="I47" s="62"/>
      <c r="J47" s="62"/>
      <c r="K47" s="62"/>
      <c r="L47" s="62"/>
      <c r="N47" s="62"/>
      <c r="O47" s="62"/>
      <c r="P47" s="62"/>
      <c r="Q47" s="62"/>
      <c r="R47" s="62"/>
      <c r="T47" s="62"/>
      <c r="U47" s="62"/>
      <c r="V47" s="62"/>
      <c r="W47" s="62"/>
      <c r="X47" s="62"/>
      <c r="Z47" s="62"/>
      <c r="AA47" s="62"/>
      <c r="AB47" s="62"/>
      <c r="AC47" s="62"/>
      <c r="AD47" s="62"/>
      <c r="AF47" s="62"/>
      <c r="AG47" s="62"/>
      <c r="AH47" s="62"/>
      <c r="AI47" s="62"/>
      <c r="AJ47" s="62"/>
      <c r="AL47" s="62"/>
      <c r="AM47" s="62"/>
      <c r="AN47" s="62"/>
      <c r="AO47" s="62"/>
      <c r="AP47" s="62"/>
      <c r="AR47" s="62"/>
      <c r="AS47" s="62"/>
      <c r="AT47" s="62"/>
      <c r="AU47" s="62"/>
      <c r="AV47" s="62"/>
      <c r="AX47" s="62"/>
      <c r="AY47" s="62"/>
      <c r="AZ47" s="62"/>
      <c r="BA47" s="62"/>
      <c r="BB47" s="62"/>
      <c r="BD47" s="62"/>
      <c r="BE47" s="62"/>
      <c r="BF47" s="62"/>
      <c r="BG47" s="62"/>
      <c r="BH47" s="62"/>
      <c r="BS47" s="62"/>
      <c r="BT47" s="62"/>
      <c r="BU47" s="62"/>
      <c r="BV47" s="62"/>
    </row>
    <row r="48" spans="1:74" ht="32" x14ac:dyDescent="0.2">
      <c r="C48" s="64" t="s">
        <v>253</v>
      </c>
      <c r="D48" s="64" t="s">
        <v>254</v>
      </c>
      <c r="E48" s="64" t="s">
        <v>77</v>
      </c>
      <c r="F48" s="64" t="s">
        <v>255</v>
      </c>
      <c r="H48" s="64" t="s">
        <v>205</v>
      </c>
      <c r="I48" s="64" t="s">
        <v>256</v>
      </c>
      <c r="J48" s="64" t="s">
        <v>201</v>
      </c>
      <c r="K48" s="64" t="s">
        <v>77</v>
      </c>
      <c r="L48" s="64" t="s">
        <v>254</v>
      </c>
      <c r="N48" s="64" t="s">
        <v>201</v>
      </c>
      <c r="O48" s="64" t="s">
        <v>199</v>
      </c>
      <c r="P48" s="64" t="s">
        <v>257</v>
      </c>
      <c r="Q48" s="64" t="s">
        <v>258</v>
      </c>
      <c r="R48" s="64" t="s">
        <v>254</v>
      </c>
      <c r="T48" s="64" t="s">
        <v>201</v>
      </c>
      <c r="U48" s="64" t="s">
        <v>199</v>
      </c>
      <c r="V48" s="64" t="s">
        <v>257</v>
      </c>
      <c r="W48" s="64" t="s">
        <v>256</v>
      </c>
      <c r="X48" s="64" t="s">
        <v>254</v>
      </c>
      <c r="Z48" s="64" t="s">
        <v>201</v>
      </c>
      <c r="AA48" s="64" t="s">
        <v>199</v>
      </c>
      <c r="AB48" s="64" t="s">
        <v>257</v>
      </c>
      <c r="AC48" s="64" t="s">
        <v>256</v>
      </c>
      <c r="AD48" s="64" t="s">
        <v>254</v>
      </c>
      <c r="AF48" s="64" t="s">
        <v>201</v>
      </c>
      <c r="AG48" s="64" t="s">
        <v>199</v>
      </c>
      <c r="AH48" s="64" t="s">
        <v>257</v>
      </c>
      <c r="AI48" s="64" t="s">
        <v>256</v>
      </c>
      <c r="AJ48" s="64" t="s">
        <v>254</v>
      </c>
      <c r="AL48" s="64" t="s">
        <v>201</v>
      </c>
      <c r="AM48" s="64" t="s">
        <v>199</v>
      </c>
      <c r="AN48" s="64" t="s">
        <v>257</v>
      </c>
      <c r="AO48" s="64" t="s">
        <v>256</v>
      </c>
      <c r="AP48" s="64" t="s">
        <v>254</v>
      </c>
      <c r="AR48" s="64" t="s">
        <v>201</v>
      </c>
      <c r="AS48" s="64" t="s">
        <v>199</v>
      </c>
      <c r="AT48" s="64" t="s">
        <v>257</v>
      </c>
      <c r="AU48" s="64" t="s">
        <v>256</v>
      </c>
      <c r="AV48" s="64" t="s">
        <v>254</v>
      </c>
      <c r="AX48" s="64" t="s">
        <v>201</v>
      </c>
      <c r="AY48" s="64" t="s">
        <v>199</v>
      </c>
      <c r="AZ48" s="64" t="s">
        <v>77</v>
      </c>
      <c r="BA48" s="64" t="s">
        <v>256</v>
      </c>
      <c r="BB48" s="64" t="s">
        <v>254</v>
      </c>
      <c r="BD48" s="64" t="s">
        <v>77</v>
      </c>
      <c r="BE48" s="64" t="s">
        <v>156</v>
      </c>
      <c r="BF48" s="64" t="s">
        <v>157</v>
      </c>
      <c r="BG48" s="64" t="s">
        <v>158</v>
      </c>
      <c r="BH48" s="64" t="s">
        <v>159</v>
      </c>
      <c r="BI48" s="64" t="s">
        <v>153</v>
      </c>
      <c r="BJ48" s="64" t="s">
        <v>148</v>
      </c>
      <c r="BK48" s="64" t="s">
        <v>147</v>
      </c>
      <c r="BL48" s="64" t="s">
        <v>150</v>
      </c>
      <c r="BM48" s="64" t="s">
        <v>149</v>
      </c>
      <c r="BN48" s="64" t="s">
        <v>160</v>
      </c>
      <c r="BO48" s="64" t="s">
        <v>161</v>
      </c>
      <c r="BP48" s="64" t="s">
        <v>162</v>
      </c>
      <c r="BQ48" s="64" t="s">
        <v>163</v>
      </c>
      <c r="BS48" s="64" t="s">
        <v>201</v>
      </c>
      <c r="BT48" s="64" t="s">
        <v>77</v>
      </c>
      <c r="BU48" s="64" t="s">
        <v>200</v>
      </c>
      <c r="BV48" s="64" t="s">
        <v>254</v>
      </c>
    </row>
    <row r="49" spans="3:74" customFormat="1" x14ac:dyDescent="0.2">
      <c r="C49" s="61"/>
      <c r="D49" s="61"/>
      <c r="E49" s="61"/>
      <c r="F49" s="61"/>
      <c r="H49" s="61"/>
      <c r="I49" s="61"/>
      <c r="J49" s="61"/>
      <c r="K49" s="61"/>
      <c r="L49" s="61"/>
      <c r="N49" s="61"/>
      <c r="O49" s="61"/>
      <c r="P49" s="61"/>
      <c r="Q49" s="61"/>
      <c r="R49" s="61"/>
      <c r="T49" s="61"/>
      <c r="U49" s="61"/>
      <c r="V49" s="61"/>
      <c r="W49" s="61"/>
      <c r="X49" s="61"/>
      <c r="Z49" s="61"/>
      <c r="AA49" s="61"/>
      <c r="AB49" s="61"/>
      <c r="AC49" s="61"/>
      <c r="AD49" s="61"/>
      <c r="AF49" s="61"/>
      <c r="AG49" s="61"/>
      <c r="AH49" s="61"/>
      <c r="AI49" s="61"/>
      <c r="AJ49" s="61"/>
      <c r="AL49" s="61"/>
      <c r="AM49" s="61"/>
      <c r="AN49" s="61"/>
      <c r="AO49" s="61"/>
      <c r="AP49" s="61"/>
      <c r="AR49" s="61"/>
      <c r="AS49" s="61"/>
      <c r="AT49" s="61"/>
      <c r="AU49" s="61"/>
      <c r="AV49" s="61"/>
      <c r="AX49" s="61"/>
      <c r="AY49" s="61"/>
      <c r="AZ49" s="61"/>
      <c r="BA49" s="61"/>
      <c r="BB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S49" s="61"/>
      <c r="BT49" s="61"/>
      <c r="BU49" s="61"/>
      <c r="BV49" s="61"/>
    </row>
    <row r="50" spans="3:74" customFormat="1" x14ac:dyDescent="0.2">
      <c r="C50" s="61"/>
      <c r="D50" s="61"/>
      <c r="E50" s="61"/>
      <c r="F50" s="61"/>
      <c r="H50" s="61"/>
      <c r="I50" s="61"/>
      <c r="J50" s="61"/>
      <c r="K50" s="61"/>
      <c r="L50" s="61"/>
      <c r="N50" s="61"/>
      <c r="O50" s="61"/>
      <c r="P50" s="61"/>
      <c r="Q50" s="61"/>
      <c r="R50" s="61"/>
      <c r="T50" s="61"/>
      <c r="U50" s="61"/>
      <c r="V50" s="61"/>
      <c r="W50" s="61"/>
      <c r="X50" s="61"/>
      <c r="Z50" s="61"/>
      <c r="AA50" s="61"/>
      <c r="AB50" s="61"/>
      <c r="AC50" s="61"/>
      <c r="AD50" s="61"/>
      <c r="AF50" s="61"/>
      <c r="AG50" s="61"/>
      <c r="AH50" s="61"/>
      <c r="AI50" s="61"/>
      <c r="AJ50" s="61"/>
      <c r="AL50" s="61"/>
      <c r="AM50" s="61"/>
      <c r="AN50" s="61"/>
      <c r="AO50" s="61"/>
      <c r="AP50" s="61"/>
      <c r="AR50" s="61"/>
      <c r="AS50" s="61"/>
      <c r="AT50" s="61"/>
      <c r="AU50" s="61"/>
      <c r="AV50" s="61"/>
      <c r="AX50" s="61"/>
      <c r="AY50" s="61"/>
      <c r="AZ50" s="61"/>
      <c r="BA50" s="61"/>
      <c r="BB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S50" s="61"/>
      <c r="BT50" s="61"/>
      <c r="BU50" s="61"/>
      <c r="BV50" s="61"/>
    </row>
    <row r="51" spans="3:74" customFormat="1" x14ac:dyDescent="0.2">
      <c r="C51" s="61"/>
      <c r="D51" s="61"/>
      <c r="E51" s="61"/>
      <c r="F51" s="61"/>
      <c r="H51" s="61"/>
      <c r="I51" s="61"/>
      <c r="J51" s="61"/>
      <c r="K51" s="61"/>
      <c r="L51" s="61"/>
      <c r="N51" s="61"/>
      <c r="O51" s="61"/>
      <c r="P51" s="61"/>
      <c r="Q51" s="61"/>
      <c r="R51" s="61"/>
      <c r="T51" s="61"/>
      <c r="U51" s="61"/>
      <c r="V51" s="61"/>
      <c r="W51" s="61"/>
      <c r="X51" s="61"/>
      <c r="Z51" s="61"/>
      <c r="AA51" s="61"/>
      <c r="AB51" s="61"/>
      <c r="AC51" s="61"/>
      <c r="AD51" s="61"/>
      <c r="AF51" s="61"/>
      <c r="AG51" s="61"/>
      <c r="AH51" s="61"/>
      <c r="AI51" s="61"/>
      <c r="AJ51" s="61"/>
      <c r="AL51" s="61"/>
      <c r="AM51" s="61"/>
      <c r="AN51" s="61"/>
      <c r="AO51" s="61"/>
      <c r="AP51" s="61"/>
      <c r="AR51" s="61"/>
      <c r="AS51" s="61"/>
      <c r="AT51" s="61"/>
      <c r="AU51" s="61"/>
      <c r="AV51" s="61"/>
      <c r="AX51" s="61"/>
      <c r="AY51" s="61"/>
      <c r="AZ51" s="61"/>
      <c r="BA51" s="61"/>
      <c r="BB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S51" s="61"/>
      <c r="BT51" s="61"/>
      <c r="BU51" s="61"/>
      <c r="BV51" s="61"/>
    </row>
    <row r="52" spans="3:74" customFormat="1" x14ac:dyDescent="0.2">
      <c r="C52" s="61"/>
      <c r="D52" s="61"/>
      <c r="E52" s="61"/>
      <c r="F52" s="61"/>
      <c r="H52" s="61"/>
      <c r="I52" s="61"/>
      <c r="J52" s="61"/>
      <c r="K52" s="61"/>
      <c r="L52" s="61"/>
      <c r="N52" s="61"/>
      <c r="O52" s="61"/>
      <c r="P52" s="61"/>
      <c r="Q52" s="61"/>
      <c r="R52" s="61"/>
      <c r="T52" s="61"/>
      <c r="U52" s="61"/>
      <c r="V52" s="61"/>
      <c r="W52" s="61"/>
      <c r="X52" s="61"/>
      <c r="Z52" s="61"/>
      <c r="AA52" s="61"/>
      <c r="AB52" s="61"/>
      <c r="AC52" s="61"/>
      <c r="AD52" s="61"/>
      <c r="AF52" s="61"/>
      <c r="AG52" s="61"/>
      <c r="AH52" s="61"/>
      <c r="AI52" s="61"/>
      <c r="AJ52" s="61"/>
      <c r="AL52" s="61"/>
      <c r="AM52" s="61"/>
      <c r="AN52" s="61"/>
      <c r="AO52" s="61"/>
      <c r="AP52" s="61"/>
      <c r="AR52" s="61"/>
      <c r="AS52" s="61"/>
      <c r="AT52" s="61"/>
      <c r="AU52" s="61"/>
      <c r="AV52" s="61"/>
      <c r="AX52" s="61"/>
      <c r="AY52" s="61"/>
      <c r="AZ52" s="61"/>
      <c r="BA52" s="61"/>
      <c r="BB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S52" s="61"/>
      <c r="BT52" s="61"/>
      <c r="BU52" s="61"/>
      <c r="BV52" s="61"/>
    </row>
    <row r="53" spans="3:74" customFormat="1" x14ac:dyDescent="0.2">
      <c r="C53" s="61"/>
      <c r="D53" s="61"/>
      <c r="E53" s="61"/>
      <c r="F53" s="61"/>
      <c r="H53" s="61"/>
      <c r="I53" s="61"/>
      <c r="J53" s="61"/>
      <c r="K53" s="61"/>
      <c r="L53" s="61"/>
      <c r="N53" s="61"/>
      <c r="O53" s="61"/>
      <c r="P53" s="61"/>
      <c r="Q53" s="61"/>
      <c r="R53" s="61"/>
      <c r="T53" s="61"/>
      <c r="U53" s="61"/>
      <c r="V53" s="61"/>
      <c r="W53" s="61"/>
      <c r="X53" s="61"/>
      <c r="Z53" s="61"/>
      <c r="AA53" s="61"/>
      <c r="AB53" s="61"/>
      <c r="AC53" s="61"/>
      <c r="AD53" s="61"/>
      <c r="AF53" s="61"/>
      <c r="AG53" s="61"/>
      <c r="AH53" s="61"/>
      <c r="AI53" s="61"/>
      <c r="AJ53" s="61"/>
      <c r="AL53" s="61"/>
      <c r="AM53" s="61"/>
      <c r="AN53" s="61"/>
      <c r="AO53" s="61"/>
      <c r="AP53" s="61"/>
      <c r="AR53" s="61"/>
      <c r="AS53" s="61"/>
      <c r="AT53" s="61"/>
      <c r="AU53" s="61"/>
      <c r="AV53" s="61"/>
      <c r="AX53" s="61"/>
      <c r="AY53" s="61"/>
      <c r="AZ53" s="61"/>
      <c r="BA53" s="61"/>
      <c r="BB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S53" s="61"/>
      <c r="BT53" s="61"/>
      <c r="BU53" s="61"/>
      <c r="BV53" s="61"/>
    </row>
    <row r="54" spans="3:74" customFormat="1" x14ac:dyDescent="0.2">
      <c r="C54" s="61"/>
      <c r="D54" s="61"/>
      <c r="E54" s="61"/>
      <c r="F54" s="61"/>
      <c r="H54" s="61"/>
      <c r="I54" s="61"/>
      <c r="J54" s="61"/>
      <c r="K54" s="61"/>
      <c r="L54" s="61"/>
      <c r="N54" s="61"/>
      <c r="O54" s="61"/>
      <c r="P54" s="61"/>
      <c r="Q54" s="61"/>
      <c r="R54" s="61"/>
      <c r="T54" s="61"/>
      <c r="U54" s="61"/>
      <c r="V54" s="61"/>
      <c r="W54" s="61"/>
      <c r="X54" s="61"/>
      <c r="Z54" s="61"/>
      <c r="AA54" s="61"/>
      <c r="AB54" s="61"/>
      <c r="AC54" s="61"/>
      <c r="AD54" s="61"/>
      <c r="AF54" s="61"/>
      <c r="AG54" s="61"/>
      <c r="AH54" s="61"/>
      <c r="AI54" s="61"/>
      <c r="AJ54" s="61"/>
      <c r="AL54" s="61"/>
      <c r="AM54" s="61"/>
      <c r="AN54" s="61"/>
      <c r="AO54" s="61"/>
      <c r="AP54" s="61"/>
      <c r="AR54" s="61"/>
      <c r="AS54" s="61"/>
      <c r="AT54" s="61"/>
      <c r="AU54" s="61"/>
      <c r="AV54" s="61"/>
      <c r="AX54" s="61"/>
      <c r="AY54" s="61"/>
      <c r="AZ54" s="61"/>
      <c r="BA54" s="61"/>
      <c r="BB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S54" s="61"/>
      <c r="BT54" s="61"/>
      <c r="BU54" s="61"/>
      <c r="BV54" s="61"/>
    </row>
    <row r="55" spans="3:74" customFormat="1" x14ac:dyDescent="0.2">
      <c r="C55" s="61"/>
      <c r="D55" s="61"/>
      <c r="E55" s="61"/>
      <c r="F55" s="61"/>
      <c r="H55" s="61"/>
      <c r="I55" s="61"/>
      <c r="J55" s="61"/>
      <c r="K55" s="61"/>
      <c r="L55" s="61"/>
      <c r="N55" s="61"/>
      <c r="O55" s="61"/>
      <c r="P55" s="61"/>
      <c r="Q55" s="61"/>
      <c r="R55" s="61"/>
      <c r="T55" s="61"/>
      <c r="U55" s="61"/>
      <c r="V55" s="61"/>
      <c r="W55" s="61"/>
      <c r="X55" s="61"/>
      <c r="Z55" s="61"/>
      <c r="AA55" s="61"/>
      <c r="AB55" s="61"/>
      <c r="AC55" s="61"/>
      <c r="AD55" s="61"/>
      <c r="AF55" s="61"/>
      <c r="AG55" s="61"/>
      <c r="AH55" s="61"/>
      <c r="AI55" s="61"/>
      <c r="AJ55" s="61"/>
      <c r="AL55" s="61"/>
      <c r="AM55" s="61"/>
      <c r="AN55" s="61"/>
      <c r="AO55" s="61"/>
      <c r="AP55" s="61"/>
      <c r="AR55" s="61"/>
      <c r="AS55" s="61"/>
      <c r="AT55" s="61"/>
      <c r="AU55" s="61"/>
      <c r="AV55" s="61"/>
      <c r="AX55" s="61"/>
      <c r="AY55" s="61"/>
      <c r="AZ55" s="61"/>
      <c r="BA55" s="61"/>
      <c r="BB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S55" s="61"/>
      <c r="BT55" s="61"/>
      <c r="BU55" s="61"/>
      <c r="BV55" s="61"/>
    </row>
    <row r="56" spans="3:74" customFormat="1" x14ac:dyDescent="0.2">
      <c r="C56" s="61"/>
      <c r="D56" s="61"/>
      <c r="E56" s="61"/>
      <c r="F56" s="61"/>
      <c r="H56" s="61"/>
      <c r="I56" s="61"/>
      <c r="J56" s="61"/>
      <c r="K56" s="61"/>
      <c r="L56" s="61"/>
      <c r="N56" s="61"/>
      <c r="O56" s="61"/>
      <c r="P56" s="61"/>
      <c r="Q56" s="61"/>
      <c r="R56" s="61"/>
      <c r="T56" s="61"/>
      <c r="U56" s="61"/>
      <c r="V56" s="61"/>
      <c r="W56" s="61"/>
      <c r="X56" s="61"/>
      <c r="Z56" s="61"/>
      <c r="AA56" s="61"/>
      <c r="AB56" s="61"/>
      <c r="AC56" s="61"/>
      <c r="AD56" s="61"/>
      <c r="AF56" s="61"/>
      <c r="AG56" s="61"/>
      <c r="AH56" s="61"/>
      <c r="AI56" s="61"/>
      <c r="AJ56" s="61"/>
      <c r="AL56" s="61"/>
      <c r="AM56" s="61"/>
      <c r="AN56" s="61"/>
      <c r="AO56" s="61"/>
      <c r="AP56" s="61"/>
      <c r="AR56" s="61"/>
      <c r="AS56" s="61"/>
      <c r="AT56" s="61"/>
      <c r="AU56" s="61"/>
      <c r="AV56" s="61"/>
      <c r="AX56" s="61"/>
      <c r="AY56" s="61"/>
      <c r="AZ56" s="61"/>
      <c r="BA56" s="61"/>
      <c r="BB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S56" s="61"/>
      <c r="BT56" s="61"/>
      <c r="BU56" s="61"/>
      <c r="BV56" s="61"/>
    </row>
    <row r="57" spans="3:74" customFormat="1" x14ac:dyDescent="0.2">
      <c r="C57" s="61"/>
      <c r="D57" s="61"/>
      <c r="E57" s="61"/>
      <c r="F57" s="61"/>
      <c r="H57" s="61"/>
      <c r="I57" s="61"/>
      <c r="J57" s="61"/>
      <c r="K57" s="61"/>
      <c r="L57" s="61"/>
      <c r="N57" s="61"/>
      <c r="O57" s="61"/>
      <c r="P57" s="61"/>
      <c r="Q57" s="61"/>
      <c r="R57" s="61"/>
      <c r="T57" s="61"/>
      <c r="U57" s="61"/>
      <c r="V57" s="61"/>
      <c r="W57" s="61"/>
      <c r="X57" s="61"/>
      <c r="Z57" s="61"/>
      <c r="AA57" s="61"/>
      <c r="AB57" s="61"/>
      <c r="AC57" s="61"/>
      <c r="AD57" s="61"/>
      <c r="AF57" s="61"/>
      <c r="AG57" s="61"/>
      <c r="AH57" s="61"/>
      <c r="AI57" s="61"/>
      <c r="AJ57" s="61"/>
      <c r="AL57" s="61"/>
      <c r="AM57" s="61"/>
      <c r="AN57" s="61"/>
      <c r="AO57" s="61"/>
      <c r="AP57" s="61"/>
      <c r="AR57" s="61"/>
      <c r="AS57" s="61"/>
      <c r="AT57" s="61"/>
      <c r="AU57" s="61"/>
      <c r="AV57" s="61"/>
      <c r="AX57" s="61"/>
      <c r="AY57" s="61"/>
      <c r="AZ57" s="61"/>
      <c r="BA57" s="61"/>
      <c r="BB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S57" s="61"/>
      <c r="BT57" s="61"/>
      <c r="BU57" s="61"/>
      <c r="BV57" s="61"/>
    </row>
    <row r="58" spans="3:74" customFormat="1" x14ac:dyDescent="0.2">
      <c r="C58" s="61"/>
      <c r="D58" s="61"/>
      <c r="E58" s="61"/>
      <c r="F58" s="61"/>
      <c r="H58" s="61"/>
      <c r="I58" s="61"/>
      <c r="J58" s="61"/>
      <c r="K58" s="61"/>
      <c r="L58" s="61"/>
      <c r="N58" s="61"/>
      <c r="O58" s="61"/>
      <c r="P58" s="61"/>
      <c r="Q58" s="61"/>
      <c r="R58" s="61"/>
      <c r="T58" s="61"/>
      <c r="U58" s="61"/>
      <c r="V58" s="61"/>
      <c r="W58" s="61"/>
      <c r="X58" s="61"/>
      <c r="Z58" s="61"/>
      <c r="AA58" s="61"/>
      <c r="AB58" s="61"/>
      <c r="AC58" s="61"/>
      <c r="AD58" s="61"/>
      <c r="AF58" s="61"/>
      <c r="AG58" s="61"/>
      <c r="AH58" s="61"/>
      <c r="AI58" s="61"/>
      <c r="AJ58" s="61"/>
      <c r="AL58" s="61"/>
      <c r="AM58" s="61"/>
      <c r="AN58" s="61"/>
      <c r="AO58" s="61"/>
      <c r="AP58" s="61"/>
      <c r="AR58" s="61"/>
      <c r="AS58" s="61"/>
      <c r="AT58" s="61"/>
      <c r="AU58" s="61"/>
      <c r="AV58" s="61"/>
      <c r="AX58" s="61"/>
      <c r="AY58" s="61"/>
      <c r="AZ58" s="61"/>
      <c r="BA58" s="61"/>
      <c r="BB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S58" s="61"/>
      <c r="BT58" s="61"/>
      <c r="BU58" s="61"/>
      <c r="BV58" s="61"/>
    </row>
    <row r="59" spans="3:74" customFormat="1" x14ac:dyDescent="0.2">
      <c r="C59" s="62"/>
      <c r="D59" s="61">
        <f>SUM(D49:D58)</f>
        <v>0</v>
      </c>
      <c r="E59" s="62"/>
      <c r="F59" s="62"/>
      <c r="H59" s="62"/>
      <c r="I59" s="62"/>
      <c r="J59" s="61">
        <f>SUM(J49:J58)</f>
        <v>0</v>
      </c>
      <c r="K59" s="62"/>
      <c r="L59" s="62"/>
      <c r="N59" s="62"/>
      <c r="O59" s="62"/>
      <c r="P59" s="61">
        <f>SUM(P49:P58)</f>
        <v>0</v>
      </c>
      <c r="Q59" s="62"/>
      <c r="R59" s="62"/>
      <c r="T59" s="62"/>
      <c r="U59" s="62"/>
      <c r="V59" s="61">
        <f>SUM(V49:V58)</f>
        <v>0</v>
      </c>
      <c r="W59" s="62"/>
      <c r="X59" s="62"/>
      <c r="Z59" s="62"/>
      <c r="AA59" s="62"/>
      <c r="AB59" s="61">
        <f>SUM(AB49:AB58)</f>
        <v>0</v>
      </c>
      <c r="AC59" s="62"/>
      <c r="AD59" s="62"/>
      <c r="AF59" s="62"/>
      <c r="AG59" s="62"/>
      <c r="AH59" s="61">
        <f>SUM(AH49:AH58)</f>
        <v>0</v>
      </c>
      <c r="AI59" s="62"/>
      <c r="AJ59" s="62"/>
      <c r="AL59" s="62"/>
      <c r="AM59" s="62"/>
      <c r="AN59" s="61">
        <f>SUM(AN49:AN58)</f>
        <v>0</v>
      </c>
      <c r="AO59" s="62"/>
      <c r="AP59" s="62"/>
      <c r="AR59" s="62"/>
      <c r="AS59" s="62"/>
      <c r="AT59" s="61">
        <f>SUM(AT49:AT58)</f>
        <v>0</v>
      </c>
      <c r="AU59" s="62"/>
      <c r="AV59" s="62"/>
      <c r="AX59" s="62"/>
      <c r="AY59" s="62"/>
      <c r="AZ59" s="61">
        <f>SUM(AZ49:AZ58)</f>
        <v>0</v>
      </c>
      <c r="BA59" s="62"/>
      <c r="BB59" s="62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S59" s="62"/>
      <c r="BT59" s="62"/>
      <c r="BU59" s="61">
        <f>SUM(BU49:BU58)</f>
        <v>0</v>
      </c>
      <c r="BV59" s="62"/>
    </row>
    <row r="60" spans="3:74" customFormat="1" x14ac:dyDescent="0.2">
      <c r="C60" s="62"/>
      <c r="D60" s="62"/>
      <c r="E60" s="62"/>
      <c r="F60" s="62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</row>
    <row r="61" spans="3:74" customFormat="1" x14ac:dyDescent="0.2"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</row>
    <row r="62" spans="3:74" customFormat="1" x14ac:dyDescent="0.2"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</row>
    <row r="63" spans="3:74" customFormat="1" x14ac:dyDescent="0.2"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</row>
    <row r="64" spans="3:74" customFormat="1" x14ac:dyDescent="0.2"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</row>
    <row r="65" spans="56:69" customFormat="1" x14ac:dyDescent="0.2"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</row>
    <row r="66" spans="56:69" customFormat="1" x14ac:dyDescent="0.2"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</row>
    <row r="67" spans="56:69" customFormat="1" x14ac:dyDescent="0.2"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</row>
    <row r="68" spans="56:69" customFormat="1" x14ac:dyDescent="0.2"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</row>
    <row r="69" spans="56:69" customFormat="1" x14ac:dyDescent="0.2">
      <c r="BD69" s="62"/>
      <c r="BE69" s="62"/>
      <c r="BF69" s="62"/>
      <c r="BG69" s="62"/>
      <c r="BH69" s="62"/>
      <c r="BI69" s="61">
        <f>SUM(BI49:BI68)</f>
        <v>0</v>
      </c>
      <c r="BJ69" s="61">
        <f t="shared" ref="BJ69:BQ69" si="0">SUM(BJ49:BJ68)</f>
        <v>0</v>
      </c>
      <c r="BK69" s="61">
        <f t="shared" si="0"/>
        <v>0</v>
      </c>
      <c r="BL69" s="61">
        <f t="shared" si="0"/>
        <v>0</v>
      </c>
      <c r="BM69" s="61">
        <f t="shared" si="0"/>
        <v>0</v>
      </c>
      <c r="BN69" s="61">
        <f t="shared" si="0"/>
        <v>0</v>
      </c>
      <c r="BO69" s="61">
        <f t="shared" si="0"/>
        <v>0</v>
      </c>
      <c r="BP69" s="61">
        <f t="shared" si="0"/>
        <v>0</v>
      </c>
      <c r="BQ69" s="61">
        <f t="shared" si="0"/>
        <v>0</v>
      </c>
    </row>
  </sheetData>
  <mergeCells count="11">
    <mergeCell ref="AL46:AP46"/>
    <mergeCell ref="AR46:AV46"/>
    <mergeCell ref="AX46:BB46"/>
    <mergeCell ref="BD46:BH46"/>
    <mergeCell ref="BS46:BV46"/>
    <mergeCell ref="AF46:AJ46"/>
    <mergeCell ref="C46:F46"/>
    <mergeCell ref="H46:L46"/>
    <mergeCell ref="N46:R46"/>
    <mergeCell ref="T46:X46"/>
    <mergeCell ref="Z46:AD46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B18" sqref="B18"/>
    </sheetView>
  </sheetViews>
  <sheetFormatPr baseColWidth="10" defaultColWidth="11" defaultRowHeight="16" x14ac:dyDescent="0.2"/>
  <cols>
    <col min="2" max="2" width="42.1640625" style="62" bestFit="1" customWidth="1"/>
    <col min="3" max="3" width="23" style="62" customWidth="1"/>
    <col min="4" max="10" width="14" bestFit="1" customWidth="1"/>
    <col min="11" max="11" width="15.1640625" bestFit="1" customWidth="1"/>
    <col min="12" max="12" width="14" bestFit="1" customWidth="1"/>
    <col min="13" max="13" width="14.1640625" bestFit="1" customWidth="1"/>
    <col min="14" max="14" width="14" bestFit="1" customWidth="1"/>
    <col min="15" max="15" width="15" customWidth="1"/>
  </cols>
  <sheetData>
    <row r="2" spans="2:15" x14ac:dyDescent="0.2">
      <c r="B2" s="61" t="s">
        <v>67</v>
      </c>
      <c r="C2" s="61" t="s">
        <v>1067</v>
      </c>
    </row>
    <row r="3" spans="2:15" x14ac:dyDescent="0.25">
      <c r="B3" s="61" t="s">
        <v>68</v>
      </c>
      <c r="C3" s="93">
        <v>43096</v>
      </c>
    </row>
    <row r="4" spans="2:15" x14ac:dyDescent="0.2">
      <c r="B4" s="61" t="s">
        <v>69</v>
      </c>
      <c r="C4" s="94">
        <v>0.343833</v>
      </c>
    </row>
    <row r="5" spans="2:15" x14ac:dyDescent="0.2">
      <c r="B5" s="61" t="s">
        <v>70</v>
      </c>
      <c r="C5" s="95">
        <v>857801</v>
      </c>
    </row>
    <row r="6" spans="2:15" x14ac:dyDescent="0.2">
      <c r="B6" s="61" t="s">
        <v>71</v>
      </c>
      <c r="C6" s="61">
        <v>5519179</v>
      </c>
    </row>
    <row r="8" spans="2:15" x14ac:dyDescent="0.25">
      <c r="B8" s="63" t="s">
        <v>72</v>
      </c>
      <c r="C8" s="61"/>
    </row>
    <row r="9" spans="2:15" x14ac:dyDescent="0.25">
      <c r="B9" s="60" t="s">
        <v>19</v>
      </c>
      <c r="C9" s="92">
        <v>83101419.689999998</v>
      </c>
      <c r="D9" s="166"/>
    </row>
    <row r="10" spans="2:15" x14ac:dyDescent="0.25">
      <c r="B10" s="60" t="s">
        <v>20</v>
      </c>
      <c r="C10" s="92">
        <v>2493042.59</v>
      </c>
    </row>
    <row r="11" spans="2:15" x14ac:dyDescent="0.2">
      <c r="B11" s="60" t="s">
        <v>21</v>
      </c>
      <c r="C11" s="92">
        <v>41550709.840000004</v>
      </c>
    </row>
    <row r="12" spans="2:15" x14ac:dyDescent="0.25">
      <c r="C12" s="96"/>
    </row>
    <row r="13" spans="2:15" x14ac:dyDescent="0.25">
      <c r="B13" s="63" t="s">
        <v>73</v>
      </c>
      <c r="C13" s="92" t="s">
        <v>262</v>
      </c>
      <c r="D13" s="92" t="s">
        <v>263</v>
      </c>
      <c r="E13" s="92" t="s">
        <v>188</v>
      </c>
      <c r="F13" s="92" t="s">
        <v>189</v>
      </c>
      <c r="G13" s="92" t="s">
        <v>190</v>
      </c>
      <c r="H13" s="92" t="s">
        <v>191</v>
      </c>
      <c r="I13" s="92" t="s">
        <v>192</v>
      </c>
      <c r="J13" s="92" t="s">
        <v>193</v>
      </c>
      <c r="K13" s="92" t="s">
        <v>194</v>
      </c>
      <c r="L13" s="92" t="s">
        <v>195</v>
      </c>
      <c r="M13" s="92" t="s">
        <v>196</v>
      </c>
      <c r="N13" s="92" t="s">
        <v>197</v>
      </c>
    </row>
    <row r="14" spans="2:15" x14ac:dyDescent="0.25">
      <c r="B14" s="60" t="s">
        <v>19</v>
      </c>
      <c r="C14" s="92">
        <v>6925118.3099999996</v>
      </c>
      <c r="D14" s="92">
        <v>6925118.3099999996</v>
      </c>
      <c r="E14" s="92">
        <v>6925118.3099999996</v>
      </c>
      <c r="F14" s="92">
        <v>6925118.3099999996</v>
      </c>
      <c r="G14" s="92">
        <v>6925118.3099999996</v>
      </c>
      <c r="H14" s="92">
        <v>6925118.3099999996</v>
      </c>
      <c r="I14" s="92">
        <v>6925118.3099999996</v>
      </c>
      <c r="J14" s="92">
        <v>6925118.3099999996</v>
      </c>
      <c r="K14" s="92">
        <v>6925118.3099999996</v>
      </c>
      <c r="L14" s="92">
        <v>6925118.3099999996</v>
      </c>
      <c r="M14" s="92">
        <v>6925118.3099999996</v>
      </c>
      <c r="N14" s="92">
        <v>6925118.3099999996</v>
      </c>
      <c r="O14" s="166">
        <f>SUM(C14:N14)</f>
        <v>83101419.720000014</v>
      </c>
    </row>
    <row r="15" spans="2:15" x14ac:dyDescent="0.25">
      <c r="B15" s="60" t="s">
        <v>20</v>
      </c>
      <c r="C15" s="92">
        <v>207753.55</v>
      </c>
      <c r="D15" s="92">
        <v>207753.55</v>
      </c>
      <c r="E15" s="92">
        <v>207753.55</v>
      </c>
      <c r="F15" s="92">
        <v>207753.55</v>
      </c>
      <c r="G15" s="92">
        <v>207753.55</v>
      </c>
      <c r="H15" s="92">
        <v>207753.55</v>
      </c>
      <c r="I15" s="92">
        <v>207753.55</v>
      </c>
      <c r="J15" s="92">
        <v>207753.55</v>
      </c>
      <c r="K15" s="92">
        <v>207753.55</v>
      </c>
      <c r="L15" s="92">
        <v>207753.55</v>
      </c>
      <c r="M15" s="92">
        <v>207753.55</v>
      </c>
      <c r="N15" s="92">
        <v>207753.55</v>
      </c>
      <c r="O15" s="166">
        <f>SUM(C15:N15)</f>
        <v>2493042.6</v>
      </c>
    </row>
    <row r="16" spans="2:15" x14ac:dyDescent="0.2">
      <c r="B16" s="60" t="s">
        <v>21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2:15" x14ac:dyDescent="0.2">
      <c r="B17" s="60" t="s">
        <v>74</v>
      </c>
      <c r="C17" s="92">
        <v>300000</v>
      </c>
      <c r="D17" s="92">
        <v>300000</v>
      </c>
      <c r="E17" s="92">
        <v>300000</v>
      </c>
      <c r="F17" s="92">
        <v>3800000</v>
      </c>
      <c r="G17" s="92">
        <v>3800000</v>
      </c>
      <c r="H17" s="92">
        <v>300000</v>
      </c>
      <c r="I17" s="92">
        <v>300000</v>
      </c>
      <c r="J17" s="92">
        <v>300000</v>
      </c>
      <c r="K17" s="92">
        <v>300000</v>
      </c>
      <c r="L17" s="92">
        <v>300000</v>
      </c>
      <c r="M17" s="92">
        <v>300000</v>
      </c>
      <c r="N17" s="92">
        <v>300000</v>
      </c>
      <c r="O17" s="166">
        <f>SUM(C17:N17)</f>
        <v>10600000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topLeftCell="A4" workbookViewId="0">
      <selection activeCell="C13" sqref="C13"/>
    </sheetView>
  </sheetViews>
  <sheetFormatPr baseColWidth="10" defaultColWidth="10.83203125" defaultRowHeight="16" x14ac:dyDescent="0.2"/>
  <cols>
    <col min="1" max="1" width="10.83203125" style="62"/>
    <col min="2" max="3" width="18.6640625" style="62" customWidth="1"/>
    <col min="4" max="4" width="16.5" style="62" customWidth="1"/>
    <col min="5" max="5" width="16" style="62" customWidth="1"/>
    <col min="6" max="6" width="10.83203125" style="62"/>
    <col min="7" max="7" width="12.6640625" style="62" customWidth="1"/>
    <col min="8" max="16384" width="10.83203125" style="62"/>
  </cols>
  <sheetData>
    <row r="3" spans="2:8" ht="15.75" x14ac:dyDescent="0.25">
      <c r="B3" s="65" t="s">
        <v>75</v>
      </c>
      <c r="C3" s="66"/>
      <c r="D3" s="66"/>
      <c r="E3" s="66"/>
      <c r="F3" s="66"/>
      <c r="G3" s="66"/>
      <c r="H3" s="66"/>
    </row>
    <row r="5" spans="2:8" ht="32" x14ac:dyDescent="0.2">
      <c r="B5" s="64" t="s">
        <v>76</v>
      </c>
      <c r="C5" s="64" t="s">
        <v>77</v>
      </c>
      <c r="D5" s="64" t="s">
        <v>78</v>
      </c>
      <c r="E5" s="64" t="s">
        <v>79</v>
      </c>
      <c r="F5" s="64" t="s">
        <v>80</v>
      </c>
      <c r="G5" s="64" t="s">
        <v>81</v>
      </c>
      <c r="H5" s="64" t="s">
        <v>82</v>
      </c>
    </row>
    <row r="6" spans="2:8" x14ac:dyDescent="0.2">
      <c r="B6" s="61" t="s">
        <v>1071</v>
      </c>
      <c r="C6" s="61" t="s">
        <v>1083</v>
      </c>
      <c r="D6" s="61">
        <v>116</v>
      </c>
      <c r="E6" s="179">
        <v>43160</v>
      </c>
      <c r="F6" s="61">
        <v>6000000</v>
      </c>
      <c r="G6" s="61"/>
      <c r="H6" s="61"/>
    </row>
    <row r="7" spans="2:8" x14ac:dyDescent="0.2">
      <c r="B7" s="61"/>
      <c r="C7" s="61"/>
      <c r="D7" s="61"/>
      <c r="E7" s="61"/>
      <c r="F7" s="61"/>
      <c r="G7" s="61"/>
      <c r="H7" s="61"/>
    </row>
    <row r="8" spans="2:8" x14ac:dyDescent="0.2">
      <c r="B8" s="61"/>
      <c r="C8" s="61"/>
      <c r="D8" s="61"/>
      <c r="E8" s="61"/>
      <c r="F8" s="61"/>
      <c r="G8" s="61"/>
      <c r="H8" s="61"/>
    </row>
    <row r="9" spans="2:8" x14ac:dyDescent="0.2">
      <c r="B9" s="61"/>
      <c r="C9" s="61"/>
      <c r="D9" s="61"/>
      <c r="E9" s="61"/>
      <c r="F9" s="61"/>
      <c r="G9" s="61"/>
      <c r="H9" s="61"/>
    </row>
    <row r="10" spans="2:8" x14ac:dyDescent="0.2">
      <c r="B10" s="61"/>
      <c r="C10" s="61"/>
      <c r="D10" s="61"/>
      <c r="E10" s="61"/>
      <c r="F10" s="61"/>
      <c r="G10" s="61"/>
      <c r="H10" s="61"/>
    </row>
    <row r="11" spans="2:8" x14ac:dyDescent="0.2">
      <c r="B11" s="61"/>
      <c r="C11" s="61"/>
      <c r="D11" s="61"/>
      <c r="E11" s="61"/>
      <c r="F11" s="61"/>
      <c r="G11" s="61"/>
      <c r="H11" s="61"/>
    </row>
    <row r="12" spans="2:8" x14ac:dyDescent="0.2">
      <c r="B12" s="61"/>
      <c r="C12" s="61"/>
      <c r="D12" s="61"/>
      <c r="E12" s="61"/>
      <c r="F12" s="61"/>
      <c r="G12" s="61"/>
      <c r="H12" s="61"/>
    </row>
    <row r="13" spans="2:8" x14ac:dyDescent="0.2">
      <c r="B13" s="61"/>
      <c r="C13" s="61"/>
      <c r="D13" s="61"/>
      <c r="E13" s="61"/>
      <c r="F13" s="61"/>
      <c r="G13" s="61"/>
      <c r="H13" s="61"/>
    </row>
    <row r="14" spans="2:8" x14ac:dyDescent="0.2">
      <c r="B14" s="61"/>
      <c r="C14" s="61"/>
      <c r="D14" s="61"/>
      <c r="E14" s="61"/>
      <c r="F14" s="61"/>
      <c r="G14" s="61"/>
      <c r="H14" s="61"/>
    </row>
    <row r="15" spans="2:8" x14ac:dyDescent="0.2">
      <c r="B15" s="61"/>
      <c r="C15" s="61"/>
      <c r="D15" s="61"/>
      <c r="E15" s="61"/>
      <c r="F15" s="61"/>
      <c r="G15" s="61"/>
      <c r="H15" s="61"/>
    </row>
    <row r="16" spans="2:8" x14ac:dyDescent="0.2">
      <c r="B16" s="61"/>
      <c r="C16" s="61"/>
      <c r="D16" s="61"/>
      <c r="E16" s="61"/>
      <c r="F16" s="61"/>
      <c r="G16" s="61"/>
      <c r="H16" s="61"/>
    </row>
    <row r="17" spans="2:8" x14ac:dyDescent="0.2">
      <c r="B17" s="61"/>
      <c r="C17" s="61"/>
      <c r="D17" s="61"/>
      <c r="E17" s="61"/>
      <c r="F17" s="61"/>
      <c r="G17" s="61"/>
      <c r="H17" s="61"/>
    </row>
    <row r="18" spans="2:8" x14ac:dyDescent="0.2">
      <c r="B18" s="61"/>
      <c r="C18" s="61"/>
      <c r="D18" s="61"/>
      <c r="E18" s="61"/>
      <c r="F18" s="61"/>
      <c r="G18" s="61"/>
      <c r="H18" s="61"/>
    </row>
    <row r="19" spans="2:8" x14ac:dyDescent="0.2">
      <c r="B19" s="61"/>
      <c r="C19" s="61"/>
      <c r="D19" s="61"/>
      <c r="E19" s="61"/>
      <c r="F19" s="61"/>
      <c r="G19" s="61"/>
      <c r="H19" s="61"/>
    </row>
    <row r="20" spans="2:8" x14ac:dyDescent="0.2">
      <c r="B20" s="61"/>
      <c r="C20" s="61"/>
      <c r="D20" s="61"/>
      <c r="E20" s="61"/>
      <c r="F20" s="61"/>
      <c r="G20" s="61"/>
      <c r="H20" s="61"/>
    </row>
    <row r="21" spans="2:8" x14ac:dyDescent="0.2">
      <c r="B21" s="61"/>
      <c r="C21" s="61"/>
      <c r="D21" s="61"/>
      <c r="E21" s="61"/>
      <c r="F21" s="61"/>
      <c r="G21" s="61"/>
      <c r="H21" s="61"/>
    </row>
    <row r="22" spans="2:8" x14ac:dyDescent="0.2">
      <c r="B22" s="61"/>
      <c r="C22" s="61"/>
      <c r="D22" s="61"/>
      <c r="E22" s="61"/>
      <c r="F22" s="61"/>
      <c r="G22" s="61"/>
      <c r="H22" s="61"/>
    </row>
    <row r="23" spans="2:8" x14ac:dyDescent="0.2">
      <c r="B23" s="61"/>
      <c r="C23" s="61"/>
      <c r="D23" s="61"/>
      <c r="E23" s="61"/>
      <c r="F23" s="61"/>
      <c r="G23" s="61"/>
      <c r="H23" s="61"/>
    </row>
    <row r="24" spans="2:8" x14ac:dyDescent="0.2">
      <c r="H24" s="63">
        <f>SUM(H6:H23)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D17" sqref="D17"/>
    </sheetView>
  </sheetViews>
  <sheetFormatPr baseColWidth="10" defaultColWidth="10.83203125" defaultRowHeight="16" x14ac:dyDescent="0.2"/>
  <cols>
    <col min="1" max="6" width="10.83203125" style="62"/>
    <col min="7" max="7" width="13.6640625" style="62" customWidth="1"/>
    <col min="8" max="8" width="10.83203125" style="62"/>
    <col min="9" max="9" width="14" style="62" customWidth="1"/>
    <col min="10" max="16384" width="10.83203125" style="62"/>
  </cols>
  <sheetData>
    <row r="1" spans="2:10" x14ac:dyDescent="0.2">
      <c r="B1" s="189" t="s">
        <v>83</v>
      </c>
      <c r="C1" s="189"/>
      <c r="D1" s="189"/>
      <c r="E1" s="189"/>
      <c r="F1" s="189"/>
      <c r="G1" s="189"/>
      <c r="H1" s="189"/>
      <c r="I1" s="189"/>
      <c r="J1" s="189"/>
    </row>
    <row r="3" spans="2:10" ht="48" x14ac:dyDescent="0.2">
      <c r="B3" s="64" t="s">
        <v>84</v>
      </c>
      <c r="C3" s="64" t="s">
        <v>85</v>
      </c>
      <c r="D3" s="64" t="s">
        <v>86</v>
      </c>
      <c r="E3" s="64" t="s">
        <v>87</v>
      </c>
      <c r="F3" s="64" t="s">
        <v>77</v>
      </c>
      <c r="G3" s="64" t="s">
        <v>88</v>
      </c>
      <c r="H3" s="64" t="s">
        <v>89</v>
      </c>
      <c r="I3" s="64" t="s">
        <v>90</v>
      </c>
      <c r="J3" s="64" t="s">
        <v>91</v>
      </c>
    </row>
    <row r="4" spans="2:10" x14ac:dyDescent="0.2">
      <c r="B4" s="61"/>
      <c r="C4" s="61"/>
      <c r="D4" s="61"/>
      <c r="E4" s="61"/>
      <c r="F4" s="61"/>
      <c r="G4" s="61"/>
      <c r="H4" s="61"/>
      <c r="I4" s="61"/>
      <c r="J4" s="61"/>
    </row>
    <row r="5" spans="2:10" x14ac:dyDescent="0.2">
      <c r="B5" s="61"/>
      <c r="C5" s="61"/>
      <c r="D5" s="61"/>
      <c r="E5" s="61"/>
      <c r="F5" s="61"/>
      <c r="G5" s="61"/>
      <c r="H5" s="61"/>
      <c r="I5" s="61"/>
      <c r="J5" s="61"/>
    </row>
    <row r="6" spans="2:10" x14ac:dyDescent="0.2">
      <c r="B6" s="61"/>
      <c r="C6" s="61"/>
      <c r="D6" s="61"/>
      <c r="E6" s="61"/>
      <c r="F6" s="61"/>
      <c r="G6" s="61"/>
      <c r="H6" s="61"/>
      <c r="I6" s="61"/>
      <c r="J6" s="61"/>
    </row>
    <row r="7" spans="2:10" x14ac:dyDescent="0.2">
      <c r="B7" s="61"/>
      <c r="C7" s="61"/>
      <c r="D7" s="61"/>
      <c r="E7" s="61"/>
      <c r="F7" s="61"/>
      <c r="G7" s="61"/>
      <c r="H7" s="61"/>
      <c r="I7" s="61"/>
      <c r="J7" s="61"/>
    </row>
    <row r="8" spans="2:10" x14ac:dyDescent="0.2">
      <c r="B8" s="61"/>
      <c r="C8" s="61"/>
      <c r="D8" s="61"/>
      <c r="E8" s="61"/>
      <c r="F8" s="61"/>
      <c r="G8" s="61"/>
      <c r="H8" s="61"/>
      <c r="I8" s="61"/>
      <c r="J8" s="61"/>
    </row>
    <row r="9" spans="2:10" x14ac:dyDescent="0.2">
      <c r="B9" s="61"/>
      <c r="C9" s="61"/>
      <c r="D9" s="61"/>
      <c r="E9" s="61"/>
      <c r="F9" s="61"/>
      <c r="G9" s="61"/>
      <c r="H9" s="61"/>
      <c r="I9" s="61"/>
      <c r="J9" s="61"/>
    </row>
    <row r="10" spans="2:10" x14ac:dyDescent="0.2">
      <c r="B10" s="61"/>
      <c r="C10" s="61"/>
      <c r="D10" s="61"/>
      <c r="E10" s="61"/>
      <c r="F10" s="61"/>
      <c r="G10" s="61"/>
      <c r="H10" s="61"/>
      <c r="I10" s="61"/>
      <c r="J10" s="61"/>
    </row>
    <row r="11" spans="2:10" x14ac:dyDescent="0.2">
      <c r="B11" s="61"/>
      <c r="C11" s="61"/>
      <c r="D11" s="61"/>
      <c r="E11" s="61"/>
      <c r="F11" s="61"/>
      <c r="G11" s="61"/>
      <c r="H11" s="61"/>
      <c r="I11" s="61"/>
      <c r="J11" s="61"/>
    </row>
    <row r="12" spans="2:10" x14ac:dyDescent="0.2">
      <c r="B12" s="61"/>
      <c r="C12" s="61"/>
      <c r="D12" s="61"/>
      <c r="E12" s="61"/>
      <c r="F12" s="61"/>
      <c r="G12" s="61"/>
      <c r="H12" s="61"/>
      <c r="I12" s="61"/>
      <c r="J12" s="61"/>
    </row>
    <row r="13" spans="2:10" x14ac:dyDescent="0.2">
      <c r="B13" s="61"/>
      <c r="C13" s="61"/>
      <c r="D13" s="61"/>
      <c r="E13" s="61"/>
      <c r="F13" s="61"/>
      <c r="G13" s="61"/>
      <c r="H13" s="61"/>
      <c r="I13" s="61"/>
      <c r="J13" s="61"/>
    </row>
    <row r="14" spans="2:10" x14ac:dyDescent="0.2">
      <c r="B14" s="61"/>
      <c r="C14" s="61"/>
      <c r="D14" s="61"/>
      <c r="E14" s="61"/>
      <c r="F14" s="61"/>
      <c r="G14" s="61"/>
      <c r="H14" s="61"/>
      <c r="I14" s="61"/>
      <c r="J14" s="61"/>
    </row>
    <row r="15" spans="2:10" x14ac:dyDescent="0.2">
      <c r="B15" s="61"/>
      <c r="C15" s="61"/>
      <c r="D15" s="61"/>
      <c r="E15" s="61"/>
      <c r="F15" s="61"/>
      <c r="G15" s="61"/>
      <c r="H15" s="61"/>
      <c r="I15" s="61"/>
      <c r="J15" s="61"/>
    </row>
    <row r="16" spans="2:10" x14ac:dyDescent="0.2">
      <c r="B16" s="61"/>
      <c r="C16" s="61"/>
      <c r="D16" s="61"/>
      <c r="E16" s="61"/>
      <c r="F16" s="61"/>
      <c r="G16" s="61"/>
      <c r="H16" s="61"/>
      <c r="I16" s="61"/>
      <c r="J16" s="61"/>
    </row>
    <row r="17" spans="2:10" x14ac:dyDescent="0.2">
      <c r="B17" s="61"/>
      <c r="C17" s="61"/>
      <c r="D17" s="61"/>
      <c r="E17" s="61"/>
      <c r="F17" s="61"/>
      <c r="G17" s="61"/>
      <c r="H17" s="61"/>
      <c r="I17" s="61"/>
      <c r="J17" s="61"/>
    </row>
    <row r="18" spans="2:10" x14ac:dyDescent="0.2">
      <c r="B18" s="61"/>
      <c r="C18" s="61"/>
      <c r="D18" s="61"/>
      <c r="E18" s="61"/>
      <c r="F18" s="61"/>
      <c r="G18" s="61"/>
      <c r="H18" s="61"/>
      <c r="I18" s="61"/>
      <c r="J18" s="61"/>
    </row>
    <row r="19" spans="2:10" x14ac:dyDescent="0.2">
      <c r="B19" s="61"/>
      <c r="C19" s="61"/>
      <c r="D19" s="61"/>
      <c r="E19" s="61"/>
      <c r="F19" s="61"/>
      <c r="G19" s="61"/>
      <c r="H19" s="61"/>
      <c r="I19" s="61"/>
      <c r="J19" s="61"/>
    </row>
    <row r="20" spans="2:10" x14ac:dyDescent="0.2">
      <c r="B20" s="61"/>
      <c r="C20" s="61"/>
      <c r="D20" s="61"/>
      <c r="E20" s="61"/>
      <c r="F20" s="61"/>
      <c r="G20" s="61"/>
      <c r="H20" s="61"/>
      <c r="I20" s="61"/>
      <c r="J20" s="61"/>
    </row>
    <row r="21" spans="2:10" x14ac:dyDescent="0.2">
      <c r="B21" s="61"/>
      <c r="C21" s="61"/>
      <c r="D21" s="61"/>
      <c r="E21" s="61"/>
      <c r="F21" s="61"/>
      <c r="G21" s="61"/>
      <c r="H21" s="61"/>
      <c r="I21" s="61"/>
      <c r="J21" s="61"/>
    </row>
    <row r="22" spans="2:10" x14ac:dyDescent="0.2">
      <c r="I22" s="61">
        <f>SUM(I4:I21)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B4" sqref="B4"/>
    </sheetView>
  </sheetViews>
  <sheetFormatPr baseColWidth="10" defaultColWidth="10.83203125" defaultRowHeight="16" x14ac:dyDescent="0.2"/>
  <cols>
    <col min="1" max="4" width="10.83203125" style="62"/>
    <col min="5" max="5" width="14.83203125" style="62" customWidth="1"/>
    <col min="6" max="6" width="10.83203125" style="62"/>
    <col min="7" max="7" width="14.6640625" style="62" customWidth="1"/>
    <col min="8" max="9" width="10.83203125" style="62"/>
    <col min="10" max="10" width="13.6640625" style="62" customWidth="1"/>
    <col min="11" max="16384" width="10.83203125" style="62"/>
  </cols>
  <sheetData>
    <row r="1" spans="2:10" x14ac:dyDescent="0.2">
      <c r="B1" s="189" t="s">
        <v>92</v>
      </c>
      <c r="C1" s="189"/>
      <c r="D1" s="189"/>
      <c r="E1" s="189"/>
      <c r="F1" s="189"/>
      <c r="G1" s="189"/>
      <c r="H1" s="189"/>
      <c r="I1" s="189"/>
      <c r="J1" s="189"/>
    </row>
    <row r="3" spans="2:10" ht="32" x14ac:dyDescent="0.2">
      <c r="B3" s="64" t="s">
        <v>93</v>
      </c>
      <c r="C3" s="64" t="s">
        <v>94</v>
      </c>
      <c r="D3" s="64" t="s">
        <v>77</v>
      </c>
      <c r="E3" s="64" t="s">
        <v>95</v>
      </c>
      <c r="F3" s="64" t="s">
        <v>96</v>
      </c>
      <c r="G3" s="64" t="s">
        <v>97</v>
      </c>
      <c r="H3" s="64" t="s">
        <v>98</v>
      </c>
      <c r="I3" s="64" t="s">
        <v>99</v>
      </c>
      <c r="J3" s="64" t="s">
        <v>100</v>
      </c>
    </row>
    <row r="4" spans="2:10" x14ac:dyDescent="0.2">
      <c r="B4" s="61"/>
      <c r="C4" s="61"/>
      <c r="D4" s="61"/>
      <c r="E4" s="61"/>
      <c r="F4" s="61"/>
      <c r="G4" s="61"/>
      <c r="H4" s="61"/>
      <c r="I4" s="61"/>
      <c r="J4" s="61"/>
    </row>
    <row r="5" spans="2:10" x14ac:dyDescent="0.2">
      <c r="B5" s="61"/>
      <c r="C5" s="61"/>
      <c r="D5" s="61"/>
      <c r="E5" s="61"/>
      <c r="F5" s="61"/>
      <c r="G5" s="61"/>
      <c r="H5" s="61"/>
      <c r="I5" s="61"/>
      <c r="J5" s="61"/>
    </row>
    <row r="6" spans="2:10" x14ac:dyDescent="0.2">
      <c r="B6" s="61"/>
      <c r="C6" s="61"/>
      <c r="D6" s="61"/>
      <c r="E6" s="61"/>
      <c r="F6" s="61"/>
      <c r="G6" s="61"/>
      <c r="H6" s="61"/>
      <c r="I6" s="61"/>
      <c r="J6" s="61"/>
    </row>
    <row r="7" spans="2:10" x14ac:dyDescent="0.2">
      <c r="B7" s="61"/>
      <c r="C7" s="61"/>
      <c r="D7" s="61"/>
      <c r="E7" s="61"/>
      <c r="F7" s="61"/>
      <c r="G7" s="61"/>
      <c r="H7" s="61"/>
      <c r="I7" s="61"/>
      <c r="J7" s="61"/>
    </row>
    <row r="8" spans="2:10" x14ac:dyDescent="0.2">
      <c r="B8" s="61"/>
      <c r="C8" s="61"/>
      <c r="D8" s="61"/>
      <c r="E8" s="61"/>
      <c r="F8" s="61"/>
      <c r="G8" s="61"/>
      <c r="H8" s="61"/>
      <c r="I8" s="61"/>
      <c r="J8" s="61"/>
    </row>
    <row r="9" spans="2:10" x14ac:dyDescent="0.2">
      <c r="B9" s="61"/>
      <c r="C9" s="61"/>
      <c r="D9" s="61"/>
      <c r="E9" s="61"/>
      <c r="F9" s="61"/>
      <c r="G9" s="61"/>
      <c r="H9" s="61"/>
      <c r="I9" s="61"/>
      <c r="J9" s="61"/>
    </row>
    <row r="10" spans="2:10" x14ac:dyDescent="0.2">
      <c r="B10" s="61"/>
      <c r="C10" s="61"/>
      <c r="D10" s="61"/>
      <c r="E10" s="61"/>
      <c r="F10" s="61"/>
      <c r="G10" s="61"/>
      <c r="H10" s="61"/>
      <c r="I10" s="61"/>
      <c r="J10" s="61"/>
    </row>
    <row r="11" spans="2:10" x14ac:dyDescent="0.2">
      <c r="B11" s="61"/>
      <c r="C11" s="61"/>
      <c r="D11" s="61"/>
      <c r="E11" s="61"/>
      <c r="F11" s="61"/>
      <c r="G11" s="61"/>
      <c r="H11" s="61"/>
      <c r="I11" s="61"/>
      <c r="J11" s="61"/>
    </row>
    <row r="12" spans="2:10" x14ac:dyDescent="0.2">
      <c r="B12" s="61"/>
      <c r="C12" s="61"/>
      <c r="D12" s="61"/>
      <c r="E12" s="61"/>
      <c r="F12" s="61"/>
      <c r="G12" s="61"/>
      <c r="H12" s="61"/>
      <c r="I12" s="61"/>
      <c r="J12" s="61"/>
    </row>
    <row r="13" spans="2:10" x14ac:dyDescent="0.2">
      <c r="B13" s="61"/>
      <c r="C13" s="61"/>
      <c r="D13" s="61"/>
      <c r="E13" s="61"/>
      <c r="F13" s="61"/>
      <c r="G13" s="61"/>
      <c r="H13" s="61"/>
      <c r="I13" s="61"/>
      <c r="J13" s="61"/>
    </row>
    <row r="14" spans="2:10" x14ac:dyDescent="0.2">
      <c r="B14" s="61"/>
      <c r="C14" s="61"/>
      <c r="D14" s="61"/>
      <c r="E14" s="61"/>
      <c r="F14" s="61"/>
      <c r="G14" s="61"/>
      <c r="H14" s="61"/>
      <c r="I14" s="61"/>
      <c r="J14" s="61"/>
    </row>
    <row r="15" spans="2:10" x14ac:dyDescent="0.2">
      <c r="B15" s="61"/>
      <c r="C15" s="61"/>
      <c r="D15" s="61"/>
      <c r="E15" s="61"/>
      <c r="F15" s="61"/>
      <c r="G15" s="61"/>
      <c r="H15" s="61"/>
      <c r="I15" s="61"/>
      <c r="J15" s="61"/>
    </row>
    <row r="16" spans="2:10" x14ac:dyDescent="0.2">
      <c r="B16" s="61"/>
      <c r="C16" s="61"/>
      <c r="D16" s="61"/>
      <c r="E16" s="61"/>
      <c r="F16" s="61"/>
      <c r="G16" s="61"/>
      <c r="H16" s="61"/>
      <c r="I16" s="61"/>
      <c r="J16" s="61"/>
    </row>
    <row r="17" spans="2:10" x14ac:dyDescent="0.2">
      <c r="B17" s="61"/>
      <c r="C17" s="61"/>
      <c r="D17" s="61"/>
      <c r="E17" s="61"/>
      <c r="F17" s="61"/>
      <c r="G17" s="61"/>
      <c r="H17" s="61"/>
      <c r="I17" s="61"/>
      <c r="J17" s="61"/>
    </row>
    <row r="18" spans="2:10" x14ac:dyDescent="0.2">
      <c r="B18" s="61"/>
      <c r="C18" s="61"/>
      <c r="D18" s="61"/>
      <c r="E18" s="61"/>
      <c r="F18" s="61"/>
      <c r="G18" s="61"/>
      <c r="H18" s="61"/>
      <c r="I18" s="61"/>
      <c r="J18" s="61"/>
    </row>
    <row r="19" spans="2:10" x14ac:dyDescent="0.2">
      <c r="B19" s="61"/>
      <c r="C19" s="61"/>
      <c r="D19" s="61"/>
      <c r="E19" s="61"/>
      <c r="F19" s="61"/>
      <c r="G19" s="61"/>
      <c r="H19" s="61"/>
      <c r="I19" s="61"/>
      <c r="J19" s="61"/>
    </row>
    <row r="20" spans="2:10" x14ac:dyDescent="0.2">
      <c r="B20" s="61"/>
      <c r="C20" s="61"/>
      <c r="D20" s="61"/>
      <c r="E20" s="61"/>
      <c r="F20" s="61"/>
      <c r="G20" s="61"/>
      <c r="H20" s="61"/>
      <c r="I20" s="61"/>
      <c r="J20" s="61"/>
    </row>
    <row r="21" spans="2:10" x14ac:dyDescent="0.2">
      <c r="B21" s="61"/>
      <c r="C21" s="61"/>
      <c r="D21" s="61"/>
      <c r="E21" s="61"/>
      <c r="F21" s="61"/>
      <c r="G21" s="61"/>
      <c r="H21" s="61"/>
      <c r="I21" s="61"/>
      <c r="J21" s="61"/>
    </row>
    <row r="22" spans="2:10" x14ac:dyDescent="0.2">
      <c r="B22" s="61"/>
      <c r="C22" s="61"/>
      <c r="D22" s="61"/>
      <c r="E22" s="61"/>
      <c r="F22" s="61"/>
      <c r="G22" s="61"/>
      <c r="H22" s="61"/>
      <c r="I22" s="61"/>
      <c r="J22" s="61"/>
    </row>
    <row r="23" spans="2:10" x14ac:dyDescent="0.2">
      <c r="B23" s="61"/>
      <c r="C23" s="61"/>
      <c r="D23" s="61"/>
      <c r="E23" s="61"/>
      <c r="F23" s="61"/>
      <c r="G23" s="61"/>
      <c r="H23" s="61"/>
      <c r="I23" s="61"/>
      <c r="J23" s="61"/>
    </row>
    <row r="24" spans="2:10" x14ac:dyDescent="0.2">
      <c r="I24" s="61">
        <f>SUM(I4:I23)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F18" sqref="F18"/>
    </sheetView>
  </sheetViews>
  <sheetFormatPr baseColWidth="10" defaultColWidth="10.83203125" defaultRowHeight="16" x14ac:dyDescent="0.2"/>
  <cols>
    <col min="1" max="3" width="10.83203125" style="62"/>
    <col min="4" max="4" width="13.33203125" style="62" customWidth="1"/>
    <col min="5" max="16384" width="10.83203125" style="62"/>
  </cols>
  <sheetData>
    <row r="2" spans="2:7" x14ac:dyDescent="0.2">
      <c r="B2" s="190" t="s">
        <v>101</v>
      </c>
      <c r="C2" s="190"/>
      <c r="D2" s="190"/>
      <c r="E2" s="190"/>
      <c r="F2" s="190"/>
      <c r="G2" s="190"/>
    </row>
    <row r="4" spans="2:7" ht="32" x14ac:dyDescent="0.2">
      <c r="B4" s="64" t="s">
        <v>102</v>
      </c>
      <c r="C4" s="64" t="s">
        <v>103</v>
      </c>
      <c r="D4" s="64" t="s">
        <v>104</v>
      </c>
      <c r="E4" s="64" t="s">
        <v>105</v>
      </c>
      <c r="F4" s="64" t="s">
        <v>77</v>
      </c>
      <c r="G4" s="64" t="s">
        <v>106</v>
      </c>
    </row>
    <row r="5" spans="2:7" x14ac:dyDescent="0.2">
      <c r="B5" s="61"/>
      <c r="C5" s="61"/>
      <c r="D5" s="61"/>
      <c r="E5" s="61"/>
      <c r="F5" s="61"/>
      <c r="G5" s="61"/>
    </row>
    <row r="6" spans="2:7" x14ac:dyDescent="0.2">
      <c r="B6" s="61"/>
      <c r="C6" s="61"/>
      <c r="D6" s="61"/>
      <c r="E6" s="61"/>
      <c r="F6" s="61"/>
      <c r="G6" s="61"/>
    </row>
    <row r="7" spans="2:7" x14ac:dyDescent="0.2">
      <c r="B7" s="61"/>
      <c r="C7" s="61"/>
      <c r="D7" s="61"/>
      <c r="E7" s="61"/>
      <c r="F7" s="61"/>
      <c r="G7" s="61"/>
    </row>
    <row r="8" spans="2:7" x14ac:dyDescent="0.2">
      <c r="B8" s="61"/>
      <c r="C8" s="61"/>
      <c r="D8" s="61"/>
      <c r="E8" s="61"/>
      <c r="F8" s="61"/>
      <c r="G8" s="61"/>
    </row>
    <row r="9" spans="2:7" x14ac:dyDescent="0.2">
      <c r="B9" s="61"/>
      <c r="C9" s="61"/>
      <c r="D9" s="61"/>
      <c r="E9" s="61"/>
      <c r="F9" s="61"/>
      <c r="G9" s="61"/>
    </row>
    <row r="10" spans="2:7" x14ac:dyDescent="0.2">
      <c r="B10" s="61"/>
      <c r="C10" s="61"/>
      <c r="D10" s="61"/>
      <c r="E10" s="61"/>
      <c r="F10" s="61"/>
      <c r="G10" s="61"/>
    </row>
    <row r="11" spans="2:7" x14ac:dyDescent="0.2">
      <c r="B11" s="61"/>
      <c r="C11" s="61"/>
      <c r="D11" s="61"/>
      <c r="E11" s="61"/>
      <c r="F11" s="61"/>
      <c r="G11" s="61"/>
    </row>
    <row r="12" spans="2:7" x14ac:dyDescent="0.2">
      <c r="G12" s="61">
        <f>SUM(G5:G11)</f>
        <v>0</v>
      </c>
    </row>
  </sheetData>
  <mergeCells count="1"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CZ165"/>
  <sheetViews>
    <sheetView topLeftCell="CI33" zoomScale="95" zoomScaleNormal="95" zoomScalePageLayoutView="95" workbookViewId="0">
      <selection activeCell="CN40" sqref="CN40"/>
    </sheetView>
  </sheetViews>
  <sheetFormatPr baseColWidth="10" defaultColWidth="10.83203125" defaultRowHeight="16" x14ac:dyDescent="0.2"/>
  <cols>
    <col min="1" max="1" width="10.83203125" style="62"/>
    <col min="2" max="3" width="18.1640625" style="62" bestFit="1" customWidth="1"/>
    <col min="4" max="4" width="19.6640625" style="62" bestFit="1" customWidth="1"/>
    <col min="5" max="5" width="17.83203125" style="62" customWidth="1"/>
    <col min="6" max="6" width="14.5" style="62" customWidth="1"/>
    <col min="7" max="7" width="15.6640625" style="96" bestFit="1" customWidth="1"/>
    <col min="8" max="8" width="16.6640625" style="96" customWidth="1"/>
    <col min="9" max="11" width="10.83203125" style="62"/>
    <col min="12" max="12" width="17.6640625" style="62" bestFit="1" customWidth="1"/>
    <col min="13" max="13" width="15.1640625" style="62" bestFit="1" customWidth="1"/>
    <col min="14" max="14" width="24" style="62" customWidth="1"/>
    <col min="15" max="16" width="19.1640625" style="62" customWidth="1"/>
    <col min="17" max="17" width="18.83203125" style="62" customWidth="1"/>
    <col min="18" max="18" width="16.1640625" style="62" customWidth="1"/>
    <col min="19" max="19" width="16.5" style="62" customWidth="1"/>
    <col min="20" max="20" width="29.1640625" style="62" bestFit="1" customWidth="1"/>
    <col min="21" max="21" width="10.83203125" style="62"/>
    <col min="22" max="22" width="19" style="62" customWidth="1"/>
    <col min="23" max="23" width="21.5" style="62" bestFit="1" customWidth="1"/>
    <col min="24" max="24" width="10.83203125" style="62"/>
    <col min="25" max="25" width="14.1640625" style="62" bestFit="1" customWidth="1"/>
    <col min="26" max="26" width="12.1640625" style="62" bestFit="1" customWidth="1"/>
    <col min="27" max="27" width="15.6640625" style="62" bestFit="1" customWidth="1"/>
    <col min="28" max="28" width="16.33203125" style="62" bestFit="1" customWidth="1"/>
    <col min="29" max="29" width="21" style="62" bestFit="1" customWidth="1"/>
    <col min="30" max="30" width="19" style="62" bestFit="1" customWidth="1"/>
    <col min="31" max="31" width="10.83203125" style="62"/>
    <col min="32" max="32" width="69.5" style="62" bestFit="1" customWidth="1"/>
    <col min="33" max="33" width="28.1640625" style="62" bestFit="1" customWidth="1"/>
    <col min="34" max="34" width="10.83203125" style="62"/>
    <col min="35" max="35" width="19.6640625" style="62" bestFit="1" customWidth="1"/>
    <col min="36" max="36" width="14.1640625" style="62" bestFit="1" customWidth="1"/>
    <col min="37" max="37" width="11.1640625" style="62" bestFit="1" customWidth="1"/>
    <col min="38" max="38" width="19.5" style="96" bestFit="1" customWidth="1"/>
    <col min="39" max="39" width="14" style="96" bestFit="1" customWidth="1"/>
    <col min="40" max="40" width="14.6640625" style="62" bestFit="1" customWidth="1"/>
    <col min="41" max="41" width="12.83203125" style="62" bestFit="1" customWidth="1"/>
    <col min="42" max="43" width="18.33203125" style="62" bestFit="1" customWidth="1"/>
    <col min="44" max="44" width="15.1640625" style="96" bestFit="1" customWidth="1"/>
    <col min="45" max="45" width="14.6640625" style="62" bestFit="1" customWidth="1"/>
    <col min="46" max="52" width="10.83203125" style="62"/>
    <col min="53" max="53" width="55.6640625" style="62" bestFit="1" customWidth="1"/>
    <col min="54" max="54" width="17.33203125" style="62" bestFit="1" customWidth="1"/>
    <col min="55" max="55" width="62.6640625" style="62" bestFit="1" customWidth="1"/>
    <col min="56" max="56" width="16" style="62" bestFit="1" customWidth="1"/>
    <col min="57" max="57" width="19.5" style="62" bestFit="1" customWidth="1"/>
    <col min="58" max="58" width="16.1640625" style="62" customWidth="1"/>
    <col min="59" max="59" width="14.6640625" style="62" bestFit="1" customWidth="1"/>
    <col min="60" max="60" width="10.83203125" style="62"/>
    <col min="61" max="62" width="18.1640625" style="62" bestFit="1" customWidth="1"/>
    <col min="63" max="63" width="16.5" style="62" bestFit="1" customWidth="1"/>
    <col min="64" max="65" width="11.6640625" style="62" bestFit="1" customWidth="1"/>
    <col min="66" max="67" width="10.83203125" style="62"/>
    <col min="68" max="68" width="19" style="62" bestFit="1" customWidth="1"/>
    <col min="69" max="69" width="45.1640625" style="62" bestFit="1" customWidth="1"/>
    <col min="70" max="70" width="11.1640625" style="96" bestFit="1" customWidth="1"/>
    <col min="71" max="71" width="11.33203125" style="62" bestFit="1" customWidth="1"/>
    <col min="72" max="72" width="10.83203125" style="62"/>
    <col min="73" max="73" width="21.6640625" style="62" bestFit="1" customWidth="1"/>
    <col min="74" max="75" width="13.6640625" style="62" bestFit="1" customWidth="1"/>
    <col min="76" max="76" width="29" style="62" bestFit="1" customWidth="1"/>
    <col min="77" max="77" width="19.6640625" style="62" bestFit="1" customWidth="1"/>
    <col min="78" max="78" width="16.6640625" style="62" bestFit="1" customWidth="1"/>
    <col min="79" max="79" width="19.83203125" style="62" bestFit="1" customWidth="1"/>
    <col min="80" max="80" width="17.1640625" style="62" bestFit="1" customWidth="1"/>
    <col min="81" max="81" width="17" style="62" bestFit="1" customWidth="1"/>
    <col min="82" max="82" width="10.83203125" style="62"/>
    <col min="83" max="83" width="38.6640625" style="62" bestFit="1" customWidth="1"/>
    <col min="84" max="84" width="33.1640625" style="62" bestFit="1" customWidth="1"/>
    <col min="85" max="85" width="14.5" style="62" bestFit="1" customWidth="1"/>
    <col min="86" max="86" width="10.83203125" style="62"/>
    <col min="87" max="87" width="43.1640625" style="62" bestFit="1" customWidth="1"/>
    <col min="88" max="88" width="25.1640625" style="62" bestFit="1" customWidth="1"/>
    <col min="89" max="89" width="26.5" style="62" bestFit="1" customWidth="1"/>
    <col min="90" max="90" width="10.83203125" style="62"/>
    <col min="91" max="91" width="13.1640625" style="62" bestFit="1" customWidth="1"/>
    <col min="92" max="92" width="14" style="96" bestFit="1" customWidth="1"/>
    <col min="93" max="94" width="10.83203125" style="62"/>
    <col min="95" max="95" width="20.1640625" style="62" customWidth="1"/>
    <col min="96" max="96" width="14" style="96" bestFit="1" customWidth="1"/>
    <col min="97" max="97" width="10.83203125" style="62"/>
    <col min="98" max="98" width="15.6640625" style="62" bestFit="1" customWidth="1"/>
    <col min="99" max="99" width="32.1640625" style="62" bestFit="1" customWidth="1"/>
    <col min="100" max="100" width="12.83203125" style="96" bestFit="1" customWidth="1"/>
    <col min="101" max="101" width="10.83203125" style="62"/>
    <col min="102" max="102" width="16" style="62" customWidth="1"/>
    <col min="103" max="103" width="18.6640625" style="62" customWidth="1"/>
    <col min="104" max="104" width="16" style="96" customWidth="1"/>
    <col min="105" max="16384" width="10.83203125" style="62"/>
  </cols>
  <sheetData>
    <row r="3" spans="2:104" ht="15.75" x14ac:dyDescent="0.25">
      <c r="B3" s="191" t="s">
        <v>107</v>
      </c>
      <c r="C3" s="192"/>
      <c r="D3" s="192"/>
      <c r="E3" s="192"/>
      <c r="F3" s="192"/>
      <c r="G3" s="192"/>
      <c r="H3" s="192"/>
      <c r="I3" s="192"/>
      <c r="J3" s="193"/>
      <c r="L3" s="194" t="s">
        <v>108</v>
      </c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F3" s="195" t="s">
        <v>109</v>
      </c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T3" s="197" t="s">
        <v>110</v>
      </c>
      <c r="AU3" s="198"/>
      <c r="AV3" s="198"/>
      <c r="AW3" s="198"/>
      <c r="AX3" s="198"/>
      <c r="AY3" s="199"/>
      <c r="BA3" s="189" t="s">
        <v>111</v>
      </c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P3" s="197" t="s">
        <v>112</v>
      </c>
      <c r="BQ3" s="198"/>
      <c r="BR3" s="198"/>
      <c r="BS3" s="199"/>
      <c r="BU3" s="189" t="s">
        <v>113</v>
      </c>
      <c r="BV3" s="189"/>
      <c r="BW3" s="189"/>
      <c r="BX3" s="189"/>
      <c r="BY3" s="189"/>
      <c r="BZ3" s="189"/>
      <c r="CA3" s="189"/>
      <c r="CB3" s="189"/>
      <c r="CC3" s="189"/>
      <c r="CE3" s="189" t="s">
        <v>114</v>
      </c>
      <c r="CF3" s="189"/>
      <c r="CG3" s="189"/>
      <c r="CI3" s="189" t="s">
        <v>46</v>
      </c>
      <c r="CJ3" s="189"/>
      <c r="CK3" s="189"/>
      <c r="CL3" s="189"/>
      <c r="CM3" s="189"/>
      <c r="CN3" s="189"/>
      <c r="CP3" s="220" t="s">
        <v>49</v>
      </c>
      <c r="CQ3" s="221"/>
      <c r="CR3" s="221"/>
      <c r="CT3" s="220" t="s">
        <v>50</v>
      </c>
      <c r="CU3" s="221"/>
      <c r="CV3" s="221"/>
      <c r="CX3" s="220" t="s">
        <v>51</v>
      </c>
      <c r="CY3" s="221"/>
      <c r="CZ3" s="221"/>
    </row>
    <row r="5" spans="2:104" ht="48" x14ac:dyDescent="0.2">
      <c r="B5" s="64" t="s">
        <v>77</v>
      </c>
      <c r="C5" s="64" t="s">
        <v>115</v>
      </c>
      <c r="D5" s="64" t="s">
        <v>116</v>
      </c>
      <c r="E5" s="64" t="s">
        <v>117</v>
      </c>
      <c r="F5" s="64" t="s">
        <v>118</v>
      </c>
      <c r="G5" s="97" t="s">
        <v>119</v>
      </c>
      <c r="H5" s="97" t="s">
        <v>120</v>
      </c>
      <c r="I5" s="64" t="s">
        <v>104</v>
      </c>
      <c r="J5" s="64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910</v>
      </c>
      <c r="Q5" s="64" t="s">
        <v>126</v>
      </c>
      <c r="R5" s="64" t="s">
        <v>127</v>
      </c>
      <c r="S5" s="64" t="s">
        <v>128</v>
      </c>
      <c r="T5" s="64" t="s">
        <v>129</v>
      </c>
      <c r="U5" s="64" t="s">
        <v>130</v>
      </c>
      <c r="V5" s="64" t="s">
        <v>131</v>
      </c>
      <c r="W5" s="64" t="s">
        <v>132</v>
      </c>
      <c r="X5" s="64" t="s">
        <v>133</v>
      </c>
      <c r="Y5" s="64" t="s">
        <v>134</v>
      </c>
      <c r="Z5" s="64" t="s">
        <v>135</v>
      </c>
      <c r="AA5" s="64" t="s">
        <v>136</v>
      </c>
      <c r="AB5" s="64" t="s">
        <v>137</v>
      </c>
      <c r="AC5" s="64" t="s">
        <v>138</v>
      </c>
      <c r="AD5" s="64" t="s">
        <v>139</v>
      </c>
      <c r="AF5" s="64" t="s">
        <v>140</v>
      </c>
      <c r="AG5" s="64" t="s">
        <v>141</v>
      </c>
      <c r="AH5" s="64" t="s">
        <v>142</v>
      </c>
      <c r="AI5" s="64" t="s">
        <v>77</v>
      </c>
      <c r="AJ5" s="64" t="s">
        <v>143</v>
      </c>
      <c r="AK5" s="64" t="s">
        <v>144</v>
      </c>
      <c r="AL5" s="97" t="s">
        <v>145</v>
      </c>
      <c r="AM5" s="97" t="s">
        <v>146</v>
      </c>
      <c r="AN5" s="64" t="s">
        <v>147</v>
      </c>
      <c r="AO5" s="64" t="s">
        <v>148</v>
      </c>
      <c r="AP5" s="64" t="s">
        <v>149</v>
      </c>
      <c r="AQ5" s="64" t="s">
        <v>150</v>
      </c>
      <c r="AR5" s="97" t="s">
        <v>151</v>
      </c>
      <c r="AT5" s="64" t="s">
        <v>102</v>
      </c>
      <c r="AU5" s="64" t="s">
        <v>152</v>
      </c>
      <c r="AV5" s="64" t="s">
        <v>77</v>
      </c>
      <c r="AW5" s="64" t="s">
        <v>153</v>
      </c>
      <c r="AX5" s="64" t="s">
        <v>154</v>
      </c>
      <c r="AY5" s="64" t="s">
        <v>155</v>
      </c>
      <c r="BA5" s="64" t="s">
        <v>77</v>
      </c>
      <c r="BB5" s="64" t="s">
        <v>156</v>
      </c>
      <c r="BC5" s="64" t="s">
        <v>157</v>
      </c>
      <c r="BD5" s="64" t="s">
        <v>158</v>
      </c>
      <c r="BE5" s="64" t="s">
        <v>159</v>
      </c>
      <c r="BF5" s="64" t="s">
        <v>153</v>
      </c>
      <c r="BG5" s="64" t="s">
        <v>148</v>
      </c>
      <c r="BH5" s="64" t="s">
        <v>147</v>
      </c>
      <c r="BI5" s="64" t="s">
        <v>150</v>
      </c>
      <c r="BJ5" s="64" t="s">
        <v>149</v>
      </c>
      <c r="BK5" s="64" t="s">
        <v>160</v>
      </c>
      <c r="BL5" s="64" t="s">
        <v>161</v>
      </c>
      <c r="BM5" s="64" t="s">
        <v>162</v>
      </c>
      <c r="BN5" s="64" t="s">
        <v>163</v>
      </c>
      <c r="BO5"/>
      <c r="BP5" s="64" t="s">
        <v>164</v>
      </c>
      <c r="BQ5" s="64" t="s">
        <v>165</v>
      </c>
      <c r="BR5" s="97" t="s">
        <v>166</v>
      </c>
      <c r="BS5" s="64" t="s">
        <v>167</v>
      </c>
      <c r="BU5" s="64" t="s">
        <v>168</v>
      </c>
      <c r="BV5" s="64" t="s">
        <v>169</v>
      </c>
      <c r="BW5" s="64" t="s">
        <v>170</v>
      </c>
      <c r="BX5" s="64" t="s">
        <v>171</v>
      </c>
      <c r="BY5" s="64" t="s">
        <v>172</v>
      </c>
      <c r="BZ5" s="64" t="s">
        <v>173</v>
      </c>
      <c r="CA5" s="64" t="s">
        <v>174</v>
      </c>
      <c r="CB5" s="64" t="s">
        <v>84</v>
      </c>
      <c r="CC5" s="64" t="s">
        <v>175</v>
      </c>
      <c r="CE5" s="64" t="s">
        <v>176</v>
      </c>
      <c r="CF5" s="64" t="s">
        <v>95</v>
      </c>
      <c r="CG5" s="64" t="s">
        <v>177</v>
      </c>
      <c r="CI5" s="64" t="s">
        <v>178</v>
      </c>
      <c r="CJ5" s="64" t="s">
        <v>128</v>
      </c>
      <c r="CK5" s="64" t="s">
        <v>179</v>
      </c>
      <c r="CL5" s="64" t="s">
        <v>180</v>
      </c>
      <c r="CM5" s="64" t="s">
        <v>77</v>
      </c>
      <c r="CN5" s="97" t="s">
        <v>181</v>
      </c>
      <c r="CP5" s="64" t="s">
        <v>182</v>
      </c>
      <c r="CQ5" s="64" t="s">
        <v>183</v>
      </c>
      <c r="CR5" s="97" t="s">
        <v>153</v>
      </c>
      <c r="CT5" s="64" t="s">
        <v>182</v>
      </c>
      <c r="CU5" s="64" t="s">
        <v>77</v>
      </c>
      <c r="CV5" s="97" t="s">
        <v>153</v>
      </c>
      <c r="CX5" s="64" t="s">
        <v>182</v>
      </c>
      <c r="CY5" s="64" t="s">
        <v>77</v>
      </c>
      <c r="CZ5" s="97" t="s">
        <v>153</v>
      </c>
    </row>
    <row r="6" spans="2:104" ht="36" customHeight="1" x14ac:dyDescent="0.2">
      <c r="B6" s="61" t="s">
        <v>1068</v>
      </c>
      <c r="C6" s="61"/>
      <c r="D6" s="91"/>
      <c r="E6" s="61"/>
      <c r="F6" s="91"/>
      <c r="G6" s="92">
        <v>120000</v>
      </c>
      <c r="H6" s="92">
        <v>60000</v>
      </c>
      <c r="I6" s="91">
        <v>43132</v>
      </c>
      <c r="J6" s="91">
        <v>43160</v>
      </c>
      <c r="L6" s="167" t="s">
        <v>739</v>
      </c>
      <c r="M6" s="167" t="s">
        <v>740</v>
      </c>
      <c r="N6" s="167" t="s">
        <v>895</v>
      </c>
      <c r="O6" s="61" t="s">
        <v>894</v>
      </c>
      <c r="P6" s="61"/>
      <c r="Q6" s="91">
        <v>43101</v>
      </c>
      <c r="R6" s="98" t="s">
        <v>961</v>
      </c>
      <c r="S6" s="172" t="s">
        <v>962</v>
      </c>
      <c r="T6" s="61" t="s">
        <v>1052</v>
      </c>
      <c r="U6" s="61"/>
      <c r="V6" s="167" t="s">
        <v>976</v>
      </c>
      <c r="W6" s="99">
        <v>14000</v>
      </c>
      <c r="X6" s="61"/>
      <c r="Y6" s="100">
        <v>2392.27</v>
      </c>
      <c r="Z6" s="61"/>
      <c r="AA6" s="61"/>
      <c r="AB6" s="61"/>
      <c r="AC6" s="101">
        <f t="shared" ref="AC6:AC16" si="0">W6/2</f>
        <v>7000</v>
      </c>
      <c r="AD6" s="133"/>
      <c r="AF6" s="61" t="s">
        <v>303</v>
      </c>
      <c r="AG6" s="61" t="s">
        <v>420</v>
      </c>
      <c r="AH6" s="61" t="s">
        <v>421</v>
      </c>
      <c r="AI6" s="102" t="s">
        <v>733</v>
      </c>
      <c r="AJ6" s="91">
        <v>43101</v>
      </c>
      <c r="AK6" s="91">
        <v>43465</v>
      </c>
      <c r="AL6" s="106">
        <f t="shared" ref="AL6:AL11" si="1">AM6*12</f>
        <v>60000</v>
      </c>
      <c r="AM6" s="92">
        <v>5000</v>
      </c>
      <c r="AN6" s="108"/>
      <c r="AO6" s="61"/>
      <c r="AP6" s="61"/>
      <c r="AQ6" s="61"/>
      <c r="AR6" s="106">
        <f t="shared" ref="AR6:AR11" si="2">+AM6-AN6</f>
        <v>5000</v>
      </c>
      <c r="AT6" s="61" t="s">
        <v>184</v>
      </c>
      <c r="AU6" s="61">
        <v>1912534</v>
      </c>
      <c r="AV6" s="61" t="s">
        <v>185</v>
      </c>
      <c r="AW6" s="61">
        <v>1806</v>
      </c>
      <c r="AX6" s="61">
        <v>288.95999999999998</v>
      </c>
      <c r="AY6" s="61">
        <f>AX6+AW6</f>
        <v>2094.96</v>
      </c>
      <c r="BA6" s="61" t="s">
        <v>734</v>
      </c>
      <c r="BB6" s="61">
        <v>1600</v>
      </c>
      <c r="BC6" s="61" t="s">
        <v>736</v>
      </c>
      <c r="BD6" s="61"/>
      <c r="BE6" s="61"/>
      <c r="BF6" s="61"/>
      <c r="BG6" s="61"/>
      <c r="BH6" s="61"/>
      <c r="BI6" s="61"/>
      <c r="BJ6" s="61"/>
      <c r="BK6" s="61"/>
      <c r="BL6" s="92">
        <v>45000</v>
      </c>
      <c r="BM6" s="92">
        <v>40000</v>
      </c>
      <c r="BN6" s="92">
        <v>2400</v>
      </c>
      <c r="BO6"/>
      <c r="BP6" s="61">
        <v>3336304429</v>
      </c>
      <c r="BQ6" s="61" t="s">
        <v>422</v>
      </c>
      <c r="BR6" s="92">
        <f>BS6*12</f>
        <v>19421.760000000002</v>
      </c>
      <c r="BS6" s="92">
        <v>1618.48</v>
      </c>
      <c r="BU6" s="121" t="s">
        <v>354</v>
      </c>
      <c r="BV6" s="121" t="s">
        <v>359</v>
      </c>
      <c r="BW6" s="122" t="s">
        <v>369</v>
      </c>
      <c r="BX6" s="122" t="s">
        <v>370</v>
      </c>
      <c r="BY6" s="122"/>
      <c r="BZ6" s="122"/>
      <c r="CA6" s="92"/>
      <c r="CB6" s="61"/>
      <c r="CC6" s="61"/>
      <c r="CE6" s="61" t="s">
        <v>417</v>
      </c>
      <c r="CF6" s="111" t="s">
        <v>1087</v>
      </c>
      <c r="CG6" s="92">
        <f>550000/12</f>
        <v>45833.333333333336</v>
      </c>
      <c r="CI6" s="98" t="s">
        <v>372</v>
      </c>
      <c r="CJ6" s="98" t="s">
        <v>269</v>
      </c>
      <c r="CK6" s="61"/>
      <c r="CL6" s="61"/>
      <c r="CM6" s="61"/>
      <c r="CN6" s="92">
        <v>3000</v>
      </c>
      <c r="CP6" s="61" t="s">
        <v>186</v>
      </c>
      <c r="CQ6" s="61">
        <v>50000</v>
      </c>
      <c r="CR6" s="92">
        <v>105000</v>
      </c>
      <c r="CT6" s="61" t="s">
        <v>262</v>
      </c>
      <c r="CU6" s="61" t="s">
        <v>371</v>
      </c>
      <c r="CV6" s="92"/>
      <c r="CX6" s="61" t="s">
        <v>262</v>
      </c>
      <c r="CY6" s="61"/>
      <c r="CZ6" s="92"/>
    </row>
    <row r="7" spans="2:104" ht="27" customHeight="1" x14ac:dyDescent="0.2">
      <c r="B7" s="61"/>
      <c r="C7" s="61"/>
      <c r="D7" s="91"/>
      <c r="E7" s="61"/>
      <c r="F7" s="91"/>
      <c r="G7" s="92"/>
      <c r="H7" s="92"/>
      <c r="I7" s="61"/>
      <c r="J7" s="61"/>
      <c r="L7" s="167" t="s">
        <v>741</v>
      </c>
      <c r="M7" s="167" t="s">
        <v>742</v>
      </c>
      <c r="N7" s="167" t="s">
        <v>743</v>
      </c>
      <c r="O7" s="61"/>
      <c r="P7" s="61"/>
      <c r="Q7" s="91">
        <v>43101</v>
      </c>
      <c r="R7" s="98" t="s">
        <v>961</v>
      </c>
      <c r="S7" s="172" t="s">
        <v>963</v>
      </c>
      <c r="T7" s="61" t="s">
        <v>1052</v>
      </c>
      <c r="U7" s="61"/>
      <c r="V7" s="167" t="s">
        <v>977</v>
      </c>
      <c r="W7" s="99">
        <v>20000</v>
      </c>
      <c r="X7" s="61"/>
      <c r="Y7" s="99">
        <v>4113.8100000000004</v>
      </c>
      <c r="Z7" s="61"/>
      <c r="AA7" s="61"/>
      <c r="AB7" s="61"/>
      <c r="AC7" s="101">
        <f t="shared" si="0"/>
        <v>10000</v>
      </c>
      <c r="AD7" s="133"/>
      <c r="AF7" s="61" t="s">
        <v>304</v>
      </c>
      <c r="AG7" s="61" t="s">
        <v>420</v>
      </c>
      <c r="AH7" s="61" t="s">
        <v>421</v>
      </c>
      <c r="AI7" s="98" t="s">
        <v>299</v>
      </c>
      <c r="AJ7" s="91">
        <v>43101</v>
      </c>
      <c r="AK7" s="91">
        <v>43465</v>
      </c>
      <c r="AL7" s="106">
        <f t="shared" si="1"/>
        <v>289365.72000000003</v>
      </c>
      <c r="AM7" s="92">
        <v>24113.81</v>
      </c>
      <c r="AN7" s="108">
        <v>4113.8100000000004</v>
      </c>
      <c r="AO7" s="61"/>
      <c r="AP7" s="61"/>
      <c r="AQ7" s="61"/>
      <c r="AR7" s="106">
        <f t="shared" si="2"/>
        <v>20000</v>
      </c>
      <c r="AT7" s="61" t="s">
        <v>184</v>
      </c>
      <c r="AU7" s="61">
        <v>3465063</v>
      </c>
      <c r="AV7" s="61" t="s">
        <v>185</v>
      </c>
      <c r="AW7" s="61">
        <v>213</v>
      </c>
      <c r="AX7" s="61">
        <v>34.08</v>
      </c>
      <c r="AY7" s="61">
        <f>AX7+AW7</f>
        <v>247.07999999999998</v>
      </c>
      <c r="BA7" s="61" t="s">
        <v>734</v>
      </c>
      <c r="BB7" s="61">
        <v>1220</v>
      </c>
      <c r="BC7" s="61" t="s">
        <v>735</v>
      </c>
      <c r="BD7" s="61"/>
      <c r="BE7" s="61"/>
      <c r="BF7" s="61"/>
      <c r="BG7" s="61"/>
      <c r="BH7" s="61"/>
      <c r="BI7" s="61"/>
      <c r="BJ7" s="61"/>
      <c r="BK7" s="61"/>
      <c r="BL7" s="92">
        <v>45000</v>
      </c>
      <c r="BM7" s="92">
        <v>40000</v>
      </c>
      <c r="BN7" s="92">
        <v>2400</v>
      </c>
      <c r="BO7"/>
      <c r="BP7" s="61">
        <v>3312049977</v>
      </c>
      <c r="BQ7" s="61" t="s">
        <v>422</v>
      </c>
      <c r="BR7" s="92">
        <f t="shared" ref="BR7:BR10" si="3">BS7*12</f>
        <v>9204</v>
      </c>
      <c r="BS7" s="92">
        <v>767</v>
      </c>
      <c r="BU7" s="121" t="s">
        <v>354</v>
      </c>
      <c r="BV7" s="121" t="s">
        <v>360</v>
      </c>
      <c r="BW7" s="122" t="s">
        <v>369</v>
      </c>
      <c r="BX7" s="122" t="s">
        <v>370</v>
      </c>
      <c r="BY7" s="122"/>
      <c r="BZ7" s="122"/>
      <c r="CA7" s="92"/>
      <c r="CB7" s="61"/>
      <c r="CC7" s="61"/>
      <c r="CE7" s="61" t="s">
        <v>418</v>
      </c>
      <c r="CF7" s="61" t="s">
        <v>419</v>
      </c>
      <c r="CG7" s="92">
        <f>560000/12</f>
        <v>46666.666666666664</v>
      </c>
      <c r="CI7" s="98" t="s">
        <v>373</v>
      </c>
      <c r="CJ7" s="98" t="s">
        <v>270</v>
      </c>
      <c r="CK7" s="61"/>
      <c r="CL7" s="61"/>
      <c r="CM7" s="61"/>
      <c r="CN7" s="92">
        <v>3000</v>
      </c>
      <c r="CP7" s="61" t="s">
        <v>187</v>
      </c>
      <c r="CQ7" s="61">
        <v>50000</v>
      </c>
      <c r="CR7" s="92">
        <v>105000</v>
      </c>
      <c r="CT7" s="61" t="s">
        <v>187</v>
      </c>
      <c r="CU7" s="61" t="s">
        <v>371</v>
      </c>
      <c r="CV7" s="92"/>
      <c r="CX7" s="61" t="s">
        <v>187</v>
      </c>
      <c r="CY7" s="61"/>
      <c r="CZ7" s="92">
        <v>5000</v>
      </c>
    </row>
    <row r="8" spans="2:104" ht="30" x14ac:dyDescent="0.2">
      <c r="B8" s="61"/>
      <c r="C8" s="61"/>
      <c r="D8" s="61"/>
      <c r="E8" s="61"/>
      <c r="F8" s="61"/>
      <c r="G8" s="92"/>
      <c r="H8" s="92"/>
      <c r="I8" s="61"/>
      <c r="J8" s="61"/>
      <c r="L8" s="167" t="s">
        <v>744</v>
      </c>
      <c r="M8" s="167" t="s">
        <v>745</v>
      </c>
      <c r="N8" s="167" t="s">
        <v>746</v>
      </c>
      <c r="O8" s="61"/>
      <c r="P8" s="61"/>
      <c r="Q8" s="91">
        <v>43101</v>
      </c>
      <c r="R8" s="98" t="s">
        <v>961</v>
      </c>
      <c r="S8" s="98" t="s">
        <v>964</v>
      </c>
      <c r="T8" s="61" t="s">
        <v>1052</v>
      </c>
      <c r="U8" s="61"/>
      <c r="V8" s="167" t="s">
        <v>978</v>
      </c>
      <c r="W8" s="99">
        <v>30000</v>
      </c>
      <c r="X8" s="61"/>
      <c r="Y8" s="99">
        <v>7601.28</v>
      </c>
      <c r="Z8" s="61"/>
      <c r="AA8" s="61"/>
      <c r="AB8" s="61"/>
      <c r="AC8" s="101">
        <f t="shared" si="0"/>
        <v>15000</v>
      </c>
      <c r="AD8" s="133"/>
      <c r="AF8" s="61" t="s">
        <v>305</v>
      </c>
      <c r="AG8" s="61" t="s">
        <v>420</v>
      </c>
      <c r="AH8" s="61" t="s">
        <v>421</v>
      </c>
      <c r="AI8" s="98" t="s">
        <v>300</v>
      </c>
      <c r="AJ8" s="91">
        <v>43101</v>
      </c>
      <c r="AK8" s="91">
        <v>43465</v>
      </c>
      <c r="AL8" s="106">
        <f t="shared" si="1"/>
        <v>64485.84</v>
      </c>
      <c r="AM8" s="92">
        <v>5373.82</v>
      </c>
      <c r="AN8" s="108">
        <v>373.82</v>
      </c>
      <c r="AO8" s="61"/>
      <c r="AP8" s="61"/>
      <c r="AQ8" s="61"/>
      <c r="AR8" s="106">
        <f t="shared" si="2"/>
        <v>5000</v>
      </c>
      <c r="AT8" s="61"/>
      <c r="AU8" s="61"/>
      <c r="AV8" s="61"/>
      <c r="AW8" s="61">
        <f ca="1">SUM(AW6:AW25)</f>
        <v>2019</v>
      </c>
      <c r="AX8" s="61">
        <f ca="1">SUM(AX6:AX25)</f>
        <v>323.03999999999996</v>
      </c>
      <c r="AY8" s="61">
        <f ca="1">SUM(AY6:AY25)</f>
        <v>2342.04</v>
      </c>
      <c r="BA8" s="31" t="s">
        <v>320</v>
      </c>
      <c r="BB8" s="61"/>
      <c r="BC8" s="31"/>
      <c r="BD8" s="91"/>
      <c r="BE8" s="91"/>
      <c r="BF8" s="119"/>
      <c r="BG8" s="119"/>
      <c r="BH8" s="61"/>
      <c r="BI8" s="119"/>
      <c r="BJ8" s="119"/>
      <c r="BK8" s="108"/>
      <c r="BL8" s="61"/>
      <c r="BM8" s="61"/>
      <c r="BN8" s="61"/>
      <c r="BO8"/>
      <c r="BP8" s="61">
        <v>3312049978</v>
      </c>
      <c r="BQ8" s="61" t="s">
        <v>422</v>
      </c>
      <c r="BR8" s="92">
        <f t="shared" si="3"/>
        <v>9204</v>
      </c>
      <c r="BS8" s="92">
        <v>767</v>
      </c>
      <c r="BU8" s="121" t="s">
        <v>355</v>
      </c>
      <c r="BV8" s="121" t="s">
        <v>361</v>
      </c>
      <c r="BW8" s="122" t="s">
        <v>369</v>
      </c>
      <c r="BX8" s="122" t="s">
        <v>370</v>
      </c>
      <c r="BY8" s="122"/>
      <c r="BZ8" s="122"/>
      <c r="CA8" s="92"/>
      <c r="CB8" s="61"/>
      <c r="CC8" s="61"/>
      <c r="CE8" s="61"/>
      <c r="CF8" s="61"/>
      <c r="CG8" s="92">
        <f ca="1">SUM(CG6:CG25)</f>
        <v>92500</v>
      </c>
      <c r="CI8" s="98" t="s">
        <v>374</v>
      </c>
      <c r="CJ8" s="98" t="s">
        <v>271</v>
      </c>
      <c r="CK8" s="61"/>
      <c r="CL8" s="61"/>
      <c r="CM8" s="61"/>
      <c r="CN8" s="92">
        <v>3000</v>
      </c>
      <c r="CP8" s="61" t="s">
        <v>188</v>
      </c>
      <c r="CQ8" s="61">
        <v>50000</v>
      </c>
      <c r="CR8" s="92">
        <v>105000</v>
      </c>
      <c r="CT8" s="61" t="s">
        <v>188</v>
      </c>
      <c r="CU8" s="61" t="s">
        <v>371</v>
      </c>
      <c r="CV8" s="92">
        <v>65000</v>
      </c>
      <c r="CX8" s="61" t="s">
        <v>188</v>
      </c>
      <c r="CY8" s="61"/>
      <c r="CZ8" s="92"/>
    </row>
    <row r="9" spans="2:104" ht="18.75" customHeight="1" x14ac:dyDescent="0.2">
      <c r="B9" s="165" t="s">
        <v>1070</v>
      </c>
      <c r="C9" s="156"/>
      <c r="D9" s="156"/>
      <c r="E9" s="156"/>
      <c r="F9" s="156"/>
      <c r="G9" s="157"/>
      <c r="H9" s="157"/>
      <c r="I9" s="156"/>
      <c r="J9" s="156"/>
      <c r="L9" s="167" t="s">
        <v>747</v>
      </c>
      <c r="M9" s="167" t="s">
        <v>748</v>
      </c>
      <c r="N9" s="167" t="s">
        <v>896</v>
      </c>
      <c r="O9" s="61" t="s">
        <v>784</v>
      </c>
      <c r="P9" s="61"/>
      <c r="Q9" s="91">
        <v>43101</v>
      </c>
      <c r="R9" s="98" t="s">
        <v>961</v>
      </c>
      <c r="S9" s="167" t="s">
        <v>965</v>
      </c>
      <c r="T9" s="61" t="s">
        <v>1052</v>
      </c>
      <c r="U9" s="61"/>
      <c r="V9" s="167" t="s">
        <v>979</v>
      </c>
      <c r="W9" s="99">
        <v>20000</v>
      </c>
      <c r="X9" s="61"/>
      <c r="Y9" s="99">
        <v>4113.8100000000004</v>
      </c>
      <c r="Z9" s="61"/>
      <c r="AA9" s="61"/>
      <c r="AB9" s="61"/>
      <c r="AC9" s="101">
        <f t="shared" si="0"/>
        <v>10000</v>
      </c>
      <c r="AD9" s="133"/>
      <c r="AF9" s="61" t="s">
        <v>306</v>
      </c>
      <c r="AG9" s="61" t="s">
        <v>420</v>
      </c>
      <c r="AH9" s="61" t="s">
        <v>421</v>
      </c>
      <c r="AI9" s="98" t="s">
        <v>301</v>
      </c>
      <c r="AJ9" s="91">
        <v>43101</v>
      </c>
      <c r="AK9" s="91">
        <v>43465</v>
      </c>
      <c r="AL9" s="106">
        <f t="shared" si="1"/>
        <v>105828</v>
      </c>
      <c r="AM9" s="92">
        <v>8819</v>
      </c>
      <c r="AN9" s="108">
        <v>819</v>
      </c>
      <c r="AO9" s="61"/>
      <c r="AP9" s="61"/>
      <c r="AQ9" s="61"/>
      <c r="AR9" s="106">
        <f t="shared" si="2"/>
        <v>8000</v>
      </c>
      <c r="AT9" s="61"/>
      <c r="AU9" s="61"/>
      <c r="AV9" s="61"/>
      <c r="AW9" s="61"/>
      <c r="AX9" s="61"/>
      <c r="AY9" s="61">
        <f ca="1">AY8*12</f>
        <v>28104.48</v>
      </c>
      <c r="BA9" s="31" t="s">
        <v>321</v>
      </c>
      <c r="BB9" s="61"/>
      <c r="BC9" s="31"/>
      <c r="BD9" s="91"/>
      <c r="BE9" s="91"/>
      <c r="BF9" s="119"/>
      <c r="BG9" s="119"/>
      <c r="BH9" s="61"/>
      <c r="BI9" s="119"/>
      <c r="BJ9" s="119"/>
      <c r="BK9" s="108"/>
      <c r="BL9" s="61"/>
      <c r="BM9" s="61"/>
      <c r="BN9" s="61"/>
      <c r="BO9"/>
      <c r="BP9" s="61">
        <v>3312049979</v>
      </c>
      <c r="BQ9" s="61" t="s">
        <v>422</v>
      </c>
      <c r="BR9" s="92">
        <f t="shared" si="3"/>
        <v>9204</v>
      </c>
      <c r="BS9" s="92">
        <v>767</v>
      </c>
      <c r="BU9" s="121" t="s">
        <v>356</v>
      </c>
      <c r="BV9" s="121" t="s">
        <v>362</v>
      </c>
      <c r="BW9" s="122" t="s">
        <v>369</v>
      </c>
      <c r="BX9" s="122" t="s">
        <v>370</v>
      </c>
      <c r="BY9" s="122"/>
      <c r="BZ9" s="122"/>
      <c r="CA9" s="92"/>
      <c r="CB9" s="61"/>
      <c r="CC9" s="61"/>
      <c r="CE9" s="156"/>
      <c r="CF9" s="156"/>
      <c r="CG9" s="156"/>
      <c r="CI9" s="98" t="s">
        <v>375</v>
      </c>
      <c r="CJ9" s="98" t="s">
        <v>273</v>
      </c>
      <c r="CK9" s="61"/>
      <c r="CL9" s="61"/>
      <c r="CM9" s="61"/>
      <c r="CN9" s="92">
        <v>4200</v>
      </c>
      <c r="CP9" s="61" t="s">
        <v>189</v>
      </c>
      <c r="CQ9" s="61">
        <v>50000</v>
      </c>
      <c r="CR9" s="92">
        <v>105000</v>
      </c>
      <c r="CT9" s="61" t="s">
        <v>189</v>
      </c>
      <c r="CU9" s="61" t="s">
        <v>371</v>
      </c>
      <c r="CV9" s="92"/>
      <c r="CX9" s="61" t="s">
        <v>189</v>
      </c>
      <c r="CY9" s="61"/>
      <c r="CZ9" s="92">
        <v>5000</v>
      </c>
    </row>
    <row r="10" spans="2:104" ht="30" x14ac:dyDescent="0.2">
      <c r="B10" s="156"/>
      <c r="C10" s="156"/>
      <c r="D10" s="156"/>
      <c r="E10" s="156"/>
      <c r="F10" s="156"/>
      <c r="G10" s="157"/>
      <c r="H10" s="157"/>
      <c r="I10" s="156"/>
      <c r="J10" s="156"/>
      <c r="L10" s="167" t="s">
        <v>749</v>
      </c>
      <c r="M10" s="167" t="s">
        <v>750</v>
      </c>
      <c r="N10" s="167" t="s">
        <v>755</v>
      </c>
      <c r="O10" s="61" t="s">
        <v>897</v>
      </c>
      <c r="P10" s="61"/>
      <c r="Q10" s="91">
        <v>43101</v>
      </c>
      <c r="R10" s="98" t="s">
        <v>961</v>
      </c>
      <c r="S10" s="167" t="s">
        <v>966</v>
      </c>
      <c r="T10" s="61" t="s">
        <v>1052</v>
      </c>
      <c r="U10" s="61"/>
      <c r="V10" s="167" t="s">
        <v>980</v>
      </c>
      <c r="W10" s="99">
        <v>20000</v>
      </c>
      <c r="X10" s="61"/>
      <c r="Y10" s="99">
        <v>4113.8100000000004</v>
      </c>
      <c r="Z10" s="61"/>
      <c r="AA10" s="61"/>
      <c r="AB10" s="61"/>
      <c r="AC10" s="101">
        <f t="shared" si="0"/>
        <v>10000</v>
      </c>
      <c r="AD10" s="133"/>
      <c r="AF10" s="61" t="s">
        <v>307</v>
      </c>
      <c r="AG10" s="61" t="s">
        <v>420</v>
      </c>
      <c r="AH10" s="61" t="s">
        <v>421</v>
      </c>
      <c r="AI10" s="98" t="s">
        <v>300</v>
      </c>
      <c r="AJ10" s="91">
        <v>43101</v>
      </c>
      <c r="AK10" s="91">
        <v>43465</v>
      </c>
      <c r="AL10" s="106">
        <f t="shared" si="1"/>
        <v>84683.28</v>
      </c>
      <c r="AM10" s="92">
        <v>7056.94</v>
      </c>
      <c r="AN10" s="108">
        <v>556.94000000000005</v>
      </c>
      <c r="AO10" s="61"/>
      <c r="AP10" s="61"/>
      <c r="AQ10" s="61"/>
      <c r="AR10" s="106">
        <f t="shared" si="2"/>
        <v>6500</v>
      </c>
      <c r="AT10" s="156"/>
      <c r="AU10" s="156"/>
      <c r="AV10" s="156"/>
      <c r="AW10" s="156"/>
      <c r="AX10" s="156"/>
      <c r="AY10" s="156"/>
      <c r="BA10" s="31" t="s">
        <v>322</v>
      </c>
      <c r="BB10" s="61"/>
      <c r="BC10" s="31"/>
      <c r="BD10" s="91"/>
      <c r="BE10" s="91"/>
      <c r="BF10" s="119"/>
      <c r="BG10" s="119"/>
      <c r="BH10" s="61"/>
      <c r="BI10" s="119"/>
      <c r="BJ10" s="119"/>
      <c r="BK10" s="108"/>
      <c r="BL10" s="61"/>
      <c r="BM10" s="61"/>
      <c r="BN10" s="61"/>
      <c r="BO10"/>
      <c r="BP10" s="61">
        <v>3318169083</v>
      </c>
      <c r="BQ10" s="61" t="s">
        <v>422</v>
      </c>
      <c r="BR10" s="92">
        <f t="shared" si="3"/>
        <v>9204</v>
      </c>
      <c r="BS10" s="92">
        <v>767</v>
      </c>
      <c r="BU10" s="121" t="s">
        <v>357</v>
      </c>
      <c r="BV10" s="121" t="s">
        <v>363</v>
      </c>
      <c r="BW10" s="122" t="s">
        <v>369</v>
      </c>
      <c r="BX10" s="122" t="s">
        <v>370</v>
      </c>
      <c r="BY10" s="122"/>
      <c r="BZ10" s="122"/>
      <c r="CA10" s="92"/>
      <c r="CB10" s="61"/>
      <c r="CC10" s="61"/>
      <c r="CE10" s="212"/>
      <c r="CF10" s="213"/>
      <c r="CG10" s="214"/>
      <c r="CI10" s="98" t="s">
        <v>376</v>
      </c>
      <c r="CJ10" s="98" t="s">
        <v>274</v>
      </c>
      <c r="CK10" s="61"/>
      <c r="CL10" s="61"/>
      <c r="CM10" s="61"/>
      <c r="CN10" s="92">
        <v>3000</v>
      </c>
      <c r="CP10" s="61" t="s">
        <v>190</v>
      </c>
      <c r="CQ10" s="61">
        <v>50000</v>
      </c>
      <c r="CR10" s="92">
        <v>105000</v>
      </c>
      <c r="CT10" s="61" t="s">
        <v>190</v>
      </c>
      <c r="CU10" s="61" t="s">
        <v>371</v>
      </c>
      <c r="CV10" s="92">
        <v>50000</v>
      </c>
      <c r="CX10" s="61" t="s">
        <v>190</v>
      </c>
      <c r="CY10" s="61"/>
      <c r="CZ10" s="92"/>
    </row>
    <row r="11" spans="2:104" ht="33" customHeight="1" x14ac:dyDescent="0.2">
      <c r="B11" s="156"/>
      <c r="C11" s="156"/>
      <c r="D11" s="156"/>
      <c r="E11" s="156"/>
      <c r="F11" s="156"/>
      <c r="G11" s="157"/>
      <c r="H11" s="157"/>
      <c r="I11" s="156"/>
      <c r="J11" s="156"/>
      <c r="L11" s="167" t="s">
        <v>751</v>
      </c>
      <c r="M11" s="167" t="s">
        <v>752</v>
      </c>
      <c r="N11" s="167" t="s">
        <v>898</v>
      </c>
      <c r="O11" s="61" t="s">
        <v>894</v>
      </c>
      <c r="P11" s="61"/>
      <c r="Q11" s="91">
        <v>43101</v>
      </c>
      <c r="R11" s="98" t="s">
        <v>961</v>
      </c>
      <c r="S11" s="167" t="s">
        <v>967</v>
      </c>
      <c r="T11" s="61" t="s">
        <v>1052</v>
      </c>
      <c r="U11" s="61"/>
      <c r="V11" s="167" t="s">
        <v>981</v>
      </c>
      <c r="W11" s="99">
        <v>8000</v>
      </c>
      <c r="X11" s="61"/>
      <c r="Y11" s="99">
        <v>826.94</v>
      </c>
      <c r="Z11" s="61"/>
      <c r="AA11" s="61"/>
      <c r="AB11" s="61"/>
      <c r="AC11" s="101">
        <f t="shared" si="0"/>
        <v>4000</v>
      </c>
      <c r="AD11" s="133"/>
      <c r="AF11" s="61" t="s">
        <v>308</v>
      </c>
      <c r="AG11" s="61" t="s">
        <v>420</v>
      </c>
      <c r="AH11" s="61" t="s">
        <v>421</v>
      </c>
      <c r="AI11" s="98" t="s">
        <v>300</v>
      </c>
      <c r="AJ11" s="91">
        <v>43101</v>
      </c>
      <c r="AK11" s="91">
        <v>43465</v>
      </c>
      <c r="AL11" s="106">
        <f t="shared" si="1"/>
        <v>64485.84</v>
      </c>
      <c r="AM11" s="92">
        <v>5373.82</v>
      </c>
      <c r="AN11" s="108">
        <v>373.82</v>
      </c>
      <c r="AO11" s="61"/>
      <c r="AP11" s="61"/>
      <c r="AQ11" s="61"/>
      <c r="AR11" s="106">
        <f t="shared" si="2"/>
        <v>5000</v>
      </c>
      <c r="AT11" s="156"/>
      <c r="AU11" s="156"/>
      <c r="AV11" s="156"/>
      <c r="AW11" s="156"/>
      <c r="AX11" s="156"/>
      <c r="AY11" s="156"/>
      <c r="BA11" s="31" t="s">
        <v>323</v>
      </c>
      <c r="BB11" s="61"/>
      <c r="BC11" s="31"/>
      <c r="BD11" s="91"/>
      <c r="BE11" s="91"/>
      <c r="BF11" s="119"/>
      <c r="BG11" s="119"/>
      <c r="BH11" s="61"/>
      <c r="BI11" s="119"/>
      <c r="BJ11" s="119"/>
      <c r="BK11" s="108"/>
      <c r="BL11" s="61"/>
      <c r="BM11" s="61"/>
      <c r="BN11" s="61"/>
      <c r="BO11"/>
      <c r="BP11" s="61">
        <v>3336153726</v>
      </c>
      <c r="BQ11" s="61" t="s">
        <v>422</v>
      </c>
      <c r="BR11" s="92">
        <f>BS11*12</f>
        <v>9204</v>
      </c>
      <c r="BS11" s="92">
        <v>767</v>
      </c>
      <c r="BU11" s="121" t="s">
        <v>357</v>
      </c>
      <c r="BV11" s="121" t="s">
        <v>364</v>
      </c>
      <c r="BW11" s="122" t="s">
        <v>369</v>
      </c>
      <c r="BX11" s="122" t="s">
        <v>370</v>
      </c>
      <c r="BY11" s="122"/>
      <c r="BZ11" s="122"/>
      <c r="CA11" s="92"/>
      <c r="CB11" s="61"/>
      <c r="CC11" s="61"/>
      <c r="CE11" s="215"/>
      <c r="CF11" s="204"/>
      <c r="CG11" s="216"/>
      <c r="CI11" s="98" t="s">
        <v>377</v>
      </c>
      <c r="CJ11" s="98" t="s">
        <v>276</v>
      </c>
      <c r="CK11" s="61"/>
      <c r="CL11" s="61"/>
      <c r="CM11" s="61"/>
      <c r="CN11" s="92">
        <v>3000</v>
      </c>
      <c r="CP11" s="61" t="s">
        <v>191</v>
      </c>
      <c r="CQ11" s="61">
        <v>50000</v>
      </c>
      <c r="CR11" s="92">
        <v>105000</v>
      </c>
      <c r="CT11" s="61" t="s">
        <v>191</v>
      </c>
      <c r="CU11" s="61" t="s">
        <v>371</v>
      </c>
      <c r="CV11" s="92"/>
      <c r="CX11" s="61" t="s">
        <v>191</v>
      </c>
      <c r="CY11" s="61"/>
      <c r="CZ11" s="92">
        <v>5000</v>
      </c>
    </row>
    <row r="12" spans="2:104" ht="36" customHeight="1" x14ac:dyDescent="0.2">
      <c r="B12" s="156"/>
      <c r="C12" s="156"/>
      <c r="D12" s="156"/>
      <c r="E12" s="156"/>
      <c r="F12" s="156"/>
      <c r="G12" s="157"/>
      <c r="H12" s="157"/>
      <c r="I12" s="156"/>
      <c r="J12" s="156"/>
      <c r="L12" s="167" t="s">
        <v>753</v>
      </c>
      <c r="M12" s="167" t="s">
        <v>754</v>
      </c>
      <c r="N12" s="167" t="s">
        <v>755</v>
      </c>
      <c r="O12" s="61"/>
      <c r="P12" s="61"/>
      <c r="Q12" s="91">
        <v>43101</v>
      </c>
      <c r="R12" s="98" t="s">
        <v>961</v>
      </c>
      <c r="S12" s="167" t="s">
        <v>968</v>
      </c>
      <c r="T12" s="61" t="s">
        <v>1052</v>
      </c>
      <c r="U12" s="61"/>
      <c r="V12" s="167" t="s">
        <v>982</v>
      </c>
      <c r="W12" s="99">
        <v>42000</v>
      </c>
      <c r="X12" s="61"/>
      <c r="Y12" s="100">
        <v>12744.14</v>
      </c>
      <c r="Z12" s="61"/>
      <c r="AA12" s="61"/>
      <c r="AB12" s="61"/>
      <c r="AC12" s="101">
        <f t="shared" si="0"/>
        <v>21000</v>
      </c>
      <c r="AD12" s="133"/>
      <c r="AF12" s="126" t="s">
        <v>1093</v>
      </c>
      <c r="AG12" s="126"/>
      <c r="AH12" s="126"/>
      <c r="AI12" s="126"/>
      <c r="AJ12" s="126"/>
      <c r="AK12" s="126"/>
      <c r="AL12" s="127">
        <v>2715193.36</v>
      </c>
      <c r="AM12" s="127">
        <f>AL12/12</f>
        <v>226266.11333333331</v>
      </c>
      <c r="AN12" s="126"/>
      <c r="AO12" s="127">
        <f>AM12*16%</f>
        <v>36202.578133333329</v>
      </c>
      <c r="AP12" s="127">
        <f>AM12*10%</f>
        <v>22626.611333333334</v>
      </c>
      <c r="AQ12" s="127">
        <f>(AO12/3)*2</f>
        <v>24135.052088888886</v>
      </c>
      <c r="AR12" s="128">
        <f>AM12+AO12-AP12-AQ12</f>
        <v>215707.02804444442</v>
      </c>
      <c r="AT12" s="156"/>
      <c r="AU12" s="156"/>
      <c r="AV12" s="156"/>
      <c r="AW12" s="156"/>
      <c r="AX12" s="156"/>
      <c r="AY12" s="156"/>
      <c r="BA12" s="31" t="s">
        <v>324</v>
      </c>
      <c r="BB12" s="61"/>
      <c r="BC12" s="31"/>
      <c r="BD12" s="91"/>
      <c r="BE12" s="91"/>
      <c r="BF12" s="119"/>
      <c r="BG12" s="119"/>
      <c r="BH12" s="61"/>
      <c r="BI12" s="119"/>
      <c r="BJ12" s="119"/>
      <c r="BK12" s="108"/>
      <c r="BL12" s="61"/>
      <c r="BM12" s="61"/>
      <c r="BN12" s="61"/>
      <c r="BO12"/>
      <c r="BP12" s="61" t="s">
        <v>468</v>
      </c>
      <c r="BQ12" s="61" t="s">
        <v>1085</v>
      </c>
      <c r="BR12" s="92"/>
      <c r="BS12" s="92"/>
      <c r="BU12" s="121" t="s">
        <v>357</v>
      </c>
      <c r="BV12" s="121" t="s">
        <v>365</v>
      </c>
      <c r="BW12" s="122" t="s">
        <v>369</v>
      </c>
      <c r="BX12" s="122" t="s">
        <v>370</v>
      </c>
      <c r="BY12" s="122"/>
      <c r="BZ12" s="122"/>
      <c r="CA12" s="92"/>
      <c r="CB12" s="61"/>
      <c r="CC12" s="61"/>
      <c r="CE12" s="217"/>
      <c r="CF12" s="218"/>
      <c r="CG12" s="219"/>
      <c r="CI12" s="98" t="s">
        <v>378</v>
      </c>
      <c r="CJ12" s="98" t="s">
        <v>278</v>
      </c>
      <c r="CK12" s="61"/>
      <c r="CL12" s="61"/>
      <c r="CM12" s="61"/>
      <c r="CN12" s="92">
        <v>3000</v>
      </c>
      <c r="CP12" s="61" t="s">
        <v>192</v>
      </c>
      <c r="CQ12" s="61">
        <v>50000</v>
      </c>
      <c r="CR12" s="92">
        <v>105000</v>
      </c>
      <c r="CT12" s="61" t="s">
        <v>192</v>
      </c>
      <c r="CU12" s="61" t="s">
        <v>371</v>
      </c>
      <c r="CV12" s="92"/>
      <c r="CX12" s="61" t="s">
        <v>192</v>
      </c>
      <c r="CY12" s="61"/>
      <c r="CZ12" s="92"/>
    </row>
    <row r="13" spans="2:104" ht="36.75" customHeight="1" x14ac:dyDescent="0.25">
      <c r="B13" s="156"/>
      <c r="C13" s="156"/>
      <c r="D13" s="156"/>
      <c r="E13" s="156"/>
      <c r="F13" s="156"/>
      <c r="G13" s="157"/>
      <c r="H13" s="157"/>
      <c r="I13" s="156"/>
      <c r="J13" s="156"/>
      <c r="L13" s="167" t="s">
        <v>756</v>
      </c>
      <c r="M13" s="167" t="s">
        <v>757</v>
      </c>
      <c r="N13" s="167" t="s">
        <v>752</v>
      </c>
      <c r="O13" s="61" t="s">
        <v>784</v>
      </c>
      <c r="P13" s="61"/>
      <c r="Q13" s="91">
        <v>43101</v>
      </c>
      <c r="R13" s="98" t="s">
        <v>961</v>
      </c>
      <c r="S13" s="167" t="s">
        <v>964</v>
      </c>
      <c r="T13" s="61" t="s">
        <v>1052</v>
      </c>
      <c r="U13" s="61"/>
      <c r="V13" s="167" t="s">
        <v>983</v>
      </c>
      <c r="W13" s="99">
        <v>30000</v>
      </c>
      <c r="X13" s="61"/>
      <c r="Y13" s="99">
        <v>7601.28</v>
      </c>
      <c r="Z13" s="61"/>
      <c r="AA13" s="61"/>
      <c r="AB13" s="61"/>
      <c r="AC13" s="101">
        <f t="shared" si="0"/>
        <v>15000</v>
      </c>
      <c r="AD13" s="133"/>
      <c r="AF13" s="180" t="s">
        <v>1094</v>
      </c>
      <c r="AG13" s="126"/>
      <c r="AH13" s="126" t="s">
        <v>1095</v>
      </c>
      <c r="AI13" s="129"/>
      <c r="AJ13" s="126"/>
      <c r="AK13" s="126"/>
      <c r="AL13" s="130">
        <v>3800000</v>
      </c>
      <c r="AM13" s="127">
        <f t="shared" ref="AM13:AM19" si="4">AL13/12</f>
        <v>316666.66666666669</v>
      </c>
      <c r="AN13" s="126"/>
      <c r="AO13" s="127">
        <f t="shared" ref="AO13:AO19" si="5">AM13*16%</f>
        <v>50666.666666666672</v>
      </c>
      <c r="AP13" s="127"/>
      <c r="AQ13" s="127"/>
      <c r="AR13" s="128">
        <f t="shared" ref="AR13:AR20" si="6">AM13+AO13-AP13-AQ13</f>
        <v>367333.33333333337</v>
      </c>
      <c r="AT13" s="156"/>
      <c r="AU13" s="156"/>
      <c r="AV13" s="156"/>
      <c r="AW13" s="156"/>
      <c r="AX13" s="156"/>
      <c r="AY13" s="156"/>
      <c r="BA13" s="31" t="s">
        <v>325</v>
      </c>
      <c r="BB13" s="61"/>
      <c r="BC13" s="31"/>
      <c r="BD13" s="91"/>
      <c r="BE13" s="91"/>
      <c r="BF13" s="119"/>
      <c r="BG13" s="119"/>
      <c r="BH13" s="61"/>
      <c r="BI13" s="119"/>
      <c r="BJ13" s="119"/>
      <c r="BK13" s="108"/>
      <c r="BL13" s="61"/>
      <c r="BM13" s="61"/>
      <c r="BN13" s="61"/>
      <c r="BO13"/>
      <c r="BP13" s="61" t="s">
        <v>469</v>
      </c>
      <c r="BQ13" s="61" t="s">
        <v>437</v>
      </c>
      <c r="BR13" s="92"/>
      <c r="BS13" s="92"/>
      <c r="BU13" s="121" t="s">
        <v>357</v>
      </c>
      <c r="BV13" s="121" t="s">
        <v>366</v>
      </c>
      <c r="BW13" s="122" t="s">
        <v>369</v>
      </c>
      <c r="BX13" s="122" t="s">
        <v>370</v>
      </c>
      <c r="BY13" s="122"/>
      <c r="BZ13" s="122"/>
      <c r="CA13" s="92"/>
      <c r="CB13" s="61"/>
      <c r="CC13" s="61"/>
      <c r="CE13" s="156"/>
      <c r="CF13" s="156"/>
      <c r="CG13" s="156"/>
      <c r="CI13" s="98" t="s">
        <v>379</v>
      </c>
      <c r="CJ13" s="98" t="s">
        <v>280</v>
      </c>
      <c r="CK13" s="61"/>
      <c r="CL13" s="61"/>
      <c r="CM13" s="61"/>
      <c r="CN13" s="92">
        <v>3000</v>
      </c>
      <c r="CP13" s="61" t="s">
        <v>193</v>
      </c>
      <c r="CQ13" s="61">
        <v>50000</v>
      </c>
      <c r="CR13" s="92">
        <v>105000</v>
      </c>
      <c r="CT13" s="61" t="s">
        <v>193</v>
      </c>
      <c r="CU13" s="61" t="s">
        <v>371</v>
      </c>
      <c r="CV13" s="92">
        <v>55000</v>
      </c>
      <c r="CX13" s="61" t="s">
        <v>193</v>
      </c>
      <c r="CY13" s="61"/>
      <c r="CZ13" s="92"/>
    </row>
    <row r="14" spans="2:104" ht="36.75" customHeight="1" x14ac:dyDescent="0.2">
      <c r="B14" s="156"/>
      <c r="C14" s="156"/>
      <c r="D14" s="156"/>
      <c r="E14" s="156"/>
      <c r="F14" s="156"/>
      <c r="G14" s="157"/>
      <c r="H14" s="157"/>
      <c r="I14" s="156"/>
      <c r="J14" s="156"/>
      <c r="L14" s="167" t="s">
        <v>758</v>
      </c>
      <c r="M14" s="167" t="s">
        <v>759</v>
      </c>
      <c r="N14" s="167" t="s">
        <v>900</v>
      </c>
      <c r="O14" s="61" t="s">
        <v>899</v>
      </c>
      <c r="P14" s="61"/>
      <c r="Q14" s="91">
        <v>43101</v>
      </c>
      <c r="R14" s="98" t="s">
        <v>961</v>
      </c>
      <c r="S14" s="167" t="s">
        <v>964</v>
      </c>
      <c r="T14" s="61" t="s">
        <v>1052</v>
      </c>
      <c r="U14" s="61"/>
      <c r="V14" s="167" t="s">
        <v>984</v>
      </c>
      <c r="W14" s="99">
        <v>30000</v>
      </c>
      <c r="X14" s="61"/>
      <c r="Y14" s="99">
        <v>7601.28</v>
      </c>
      <c r="Z14" s="61"/>
      <c r="AA14" s="61"/>
      <c r="AB14" s="61"/>
      <c r="AC14" s="101">
        <f t="shared" si="0"/>
        <v>15000</v>
      </c>
      <c r="AD14" s="133"/>
      <c r="AF14" s="126" t="s">
        <v>1096</v>
      </c>
      <c r="AG14" s="126"/>
      <c r="AH14" s="126" t="s">
        <v>1095</v>
      </c>
      <c r="AI14" s="126"/>
      <c r="AJ14" s="126"/>
      <c r="AK14" s="126"/>
      <c r="AL14" s="127">
        <v>4800000</v>
      </c>
      <c r="AM14" s="127">
        <f t="shared" si="4"/>
        <v>400000</v>
      </c>
      <c r="AN14" s="126"/>
      <c r="AO14" s="127">
        <f t="shared" si="5"/>
        <v>64000</v>
      </c>
      <c r="AP14" s="127"/>
      <c r="AQ14" s="127"/>
      <c r="AR14" s="128">
        <f t="shared" si="6"/>
        <v>464000</v>
      </c>
      <c r="AT14" s="156"/>
      <c r="AU14" s="156"/>
      <c r="AV14" s="156"/>
      <c r="AW14" s="156"/>
      <c r="AX14" s="156"/>
      <c r="AY14" s="156"/>
      <c r="BA14" s="31" t="s">
        <v>326</v>
      </c>
      <c r="BB14" s="61"/>
      <c r="BC14" s="31"/>
      <c r="BD14" s="91"/>
      <c r="BE14" s="91"/>
      <c r="BF14" s="119"/>
      <c r="BG14" s="119"/>
      <c r="BH14" s="61"/>
      <c r="BI14" s="119"/>
      <c r="BJ14" s="119"/>
      <c r="BK14" s="108"/>
      <c r="BL14" s="61"/>
      <c r="BM14" s="61"/>
      <c r="BN14" s="61"/>
      <c r="BO14"/>
      <c r="BP14" s="61" t="s">
        <v>469</v>
      </c>
      <c r="BQ14" s="61" t="s">
        <v>438</v>
      </c>
      <c r="BR14" s="92"/>
      <c r="BS14" s="92"/>
      <c r="BU14" s="121" t="s">
        <v>357</v>
      </c>
      <c r="BV14" s="123" t="s">
        <v>367</v>
      </c>
      <c r="BW14" s="122" t="s">
        <v>369</v>
      </c>
      <c r="BX14" s="122" t="s">
        <v>370</v>
      </c>
      <c r="BY14" s="122"/>
      <c r="BZ14" s="122"/>
      <c r="CA14" s="92"/>
      <c r="CB14" s="61"/>
      <c r="CC14" s="61"/>
      <c r="CE14" s="156"/>
      <c r="CF14" s="156"/>
      <c r="CG14" s="156"/>
      <c r="CI14" s="98" t="s">
        <v>380</v>
      </c>
      <c r="CJ14" s="98" t="s">
        <v>281</v>
      </c>
      <c r="CK14" s="61"/>
      <c r="CL14" s="61"/>
      <c r="CM14" s="61"/>
      <c r="CN14" s="92">
        <v>3800</v>
      </c>
      <c r="CP14" s="61" t="s">
        <v>194</v>
      </c>
      <c r="CQ14" s="61">
        <v>50000</v>
      </c>
      <c r="CR14" s="92">
        <v>105000</v>
      </c>
      <c r="CT14" s="61" t="s">
        <v>194</v>
      </c>
      <c r="CU14" s="61" t="s">
        <v>371</v>
      </c>
      <c r="CV14" s="92"/>
      <c r="CX14" s="61" t="s">
        <v>194</v>
      </c>
      <c r="CY14" s="61"/>
      <c r="CZ14" s="92">
        <v>5000</v>
      </c>
    </row>
    <row r="15" spans="2:104" ht="36.75" customHeight="1" x14ac:dyDescent="0.2">
      <c r="B15" s="156"/>
      <c r="C15" s="156"/>
      <c r="D15" s="156"/>
      <c r="E15" s="156"/>
      <c r="F15" s="156"/>
      <c r="G15" s="157"/>
      <c r="H15" s="157"/>
      <c r="I15" s="156"/>
      <c r="J15" s="156"/>
      <c r="L15" s="167" t="s">
        <v>760</v>
      </c>
      <c r="M15" s="167" t="s">
        <v>761</v>
      </c>
      <c r="N15" s="167" t="s">
        <v>762</v>
      </c>
      <c r="O15" s="61"/>
      <c r="P15" s="61"/>
      <c r="Q15" s="91">
        <v>43101</v>
      </c>
      <c r="R15" s="98" t="s">
        <v>961</v>
      </c>
      <c r="S15" s="167" t="s">
        <v>965</v>
      </c>
      <c r="T15" s="61" t="s">
        <v>1052</v>
      </c>
      <c r="U15" s="61"/>
      <c r="V15" s="167" t="s">
        <v>985</v>
      </c>
      <c r="W15" s="99">
        <v>25000</v>
      </c>
      <c r="X15" s="61"/>
      <c r="Y15" s="99">
        <v>5651.47</v>
      </c>
      <c r="Z15" s="61"/>
      <c r="AA15" s="61"/>
      <c r="AB15" s="61"/>
      <c r="AC15" s="101">
        <f t="shared" si="0"/>
        <v>12500</v>
      </c>
      <c r="AD15" s="133"/>
      <c r="AF15" s="126" t="s">
        <v>1097</v>
      </c>
      <c r="AG15" s="126"/>
      <c r="AH15" s="126" t="s">
        <v>1095</v>
      </c>
      <c r="AI15" s="126"/>
      <c r="AJ15" s="126"/>
      <c r="AK15" s="126"/>
      <c r="AL15" s="127">
        <v>3800000</v>
      </c>
      <c r="AM15" s="127">
        <f t="shared" si="4"/>
        <v>316666.66666666669</v>
      </c>
      <c r="AN15" s="126"/>
      <c r="AO15" s="127">
        <f t="shared" si="5"/>
        <v>50666.666666666672</v>
      </c>
      <c r="AP15" s="127"/>
      <c r="AQ15" s="127"/>
      <c r="AR15" s="128">
        <f t="shared" si="6"/>
        <v>367333.33333333337</v>
      </c>
      <c r="AT15" s="156"/>
      <c r="AU15" s="156"/>
      <c r="AV15" s="156"/>
      <c r="AW15" s="156"/>
      <c r="AX15" s="156"/>
      <c r="AY15" s="156"/>
      <c r="BA15" s="31" t="s">
        <v>327</v>
      </c>
      <c r="BB15" s="61"/>
      <c r="BC15" s="31"/>
      <c r="BD15" s="91"/>
      <c r="BE15" s="91"/>
      <c r="BF15" s="119"/>
      <c r="BG15" s="119"/>
      <c r="BH15" s="61"/>
      <c r="BI15" s="119"/>
      <c r="BJ15" s="119"/>
      <c r="BK15" s="108"/>
      <c r="BL15" s="61"/>
      <c r="BM15" s="61"/>
      <c r="BN15" s="61"/>
      <c r="BO15"/>
      <c r="BP15" s="61" t="s">
        <v>469</v>
      </c>
      <c r="BQ15" s="61" t="s">
        <v>439</v>
      </c>
      <c r="BR15" s="92"/>
      <c r="BS15" s="92"/>
      <c r="BU15" s="121" t="s">
        <v>358</v>
      </c>
      <c r="BV15" s="121" t="s">
        <v>368</v>
      </c>
      <c r="BW15" s="122" t="s">
        <v>369</v>
      </c>
      <c r="BX15" s="122" t="s">
        <v>370</v>
      </c>
      <c r="BY15" s="122"/>
      <c r="BZ15" s="122"/>
      <c r="CA15" s="92"/>
      <c r="CB15" s="61"/>
      <c r="CC15" s="61"/>
      <c r="CE15" s="156"/>
      <c r="CF15" s="156"/>
      <c r="CG15" s="156"/>
      <c r="CI15" s="98" t="s">
        <v>381</v>
      </c>
      <c r="CJ15" s="98" t="s">
        <v>382</v>
      </c>
      <c r="CK15" s="61"/>
      <c r="CL15" s="61"/>
      <c r="CM15" s="61"/>
      <c r="CN15" s="92">
        <v>2500</v>
      </c>
      <c r="CP15" s="61" t="s">
        <v>195</v>
      </c>
      <c r="CQ15" s="61">
        <v>50000</v>
      </c>
      <c r="CR15" s="92">
        <v>105000</v>
      </c>
      <c r="CT15" s="61" t="s">
        <v>195</v>
      </c>
      <c r="CU15" s="61" t="s">
        <v>371</v>
      </c>
      <c r="CV15" s="92"/>
      <c r="CX15" s="61" t="s">
        <v>195</v>
      </c>
      <c r="CY15" s="61"/>
      <c r="CZ15" s="92"/>
    </row>
    <row r="16" spans="2:104" ht="36.75" customHeight="1" x14ac:dyDescent="0.2">
      <c r="B16" s="156"/>
      <c r="C16" s="156"/>
      <c r="D16" s="156"/>
      <c r="E16" s="156"/>
      <c r="F16" s="156"/>
      <c r="G16" s="157"/>
      <c r="H16" s="157"/>
      <c r="I16" s="156"/>
      <c r="J16" s="156"/>
      <c r="L16" s="167" t="s">
        <v>763</v>
      </c>
      <c r="M16" s="167" t="s">
        <v>764</v>
      </c>
      <c r="N16" s="167" t="s">
        <v>904</v>
      </c>
      <c r="O16" s="61" t="s">
        <v>901</v>
      </c>
      <c r="P16" s="61"/>
      <c r="Q16" s="91">
        <v>43101</v>
      </c>
      <c r="R16" s="98" t="s">
        <v>961</v>
      </c>
      <c r="S16" s="167" t="s">
        <v>962</v>
      </c>
      <c r="T16" s="61" t="s">
        <v>1052</v>
      </c>
      <c r="U16" s="61"/>
      <c r="V16" s="167" t="s">
        <v>986</v>
      </c>
      <c r="W16" s="99">
        <v>15000</v>
      </c>
      <c r="X16" s="61"/>
      <c r="Y16" s="99">
        <v>2663.89</v>
      </c>
      <c r="Z16" s="61"/>
      <c r="AA16" s="61"/>
      <c r="AB16" s="61"/>
      <c r="AC16" s="101">
        <f t="shared" si="0"/>
        <v>7500</v>
      </c>
      <c r="AD16" s="133"/>
      <c r="AF16" s="126" t="s">
        <v>1098</v>
      </c>
      <c r="AG16" s="126"/>
      <c r="AH16" s="126" t="s">
        <v>1095</v>
      </c>
      <c r="AI16" s="126"/>
      <c r="AJ16" s="126"/>
      <c r="AK16" s="126"/>
      <c r="AL16" s="127">
        <v>3600000</v>
      </c>
      <c r="AM16" s="127">
        <f t="shared" si="4"/>
        <v>300000</v>
      </c>
      <c r="AN16" s="126"/>
      <c r="AO16" s="127">
        <f t="shared" si="5"/>
        <v>48000</v>
      </c>
      <c r="AP16" s="127"/>
      <c r="AQ16" s="127"/>
      <c r="AR16" s="128">
        <f t="shared" si="6"/>
        <v>348000</v>
      </c>
      <c r="AT16" s="156"/>
      <c r="AU16" s="156"/>
      <c r="AV16" s="156"/>
      <c r="AW16" s="156"/>
      <c r="AX16" s="156"/>
      <c r="AY16" s="156"/>
      <c r="BA16" s="31" t="s">
        <v>328</v>
      </c>
      <c r="BB16" s="61"/>
      <c r="BC16" s="31"/>
      <c r="BD16" s="91"/>
      <c r="BE16" s="91"/>
      <c r="BF16" s="119"/>
      <c r="BG16" s="119"/>
      <c r="BH16" s="61"/>
      <c r="BI16" s="119"/>
      <c r="BJ16" s="119"/>
      <c r="BK16" s="108"/>
      <c r="BL16" s="61"/>
      <c r="BM16" s="61"/>
      <c r="BN16" s="61"/>
      <c r="BO16"/>
      <c r="BP16" s="61" t="s">
        <v>469</v>
      </c>
      <c r="BQ16" s="61" t="s">
        <v>440</v>
      </c>
      <c r="BR16" s="92"/>
      <c r="BS16" s="92"/>
      <c r="BU16" s="122" t="s">
        <v>1086</v>
      </c>
      <c r="BV16" s="122"/>
      <c r="BW16" s="122" t="s">
        <v>369</v>
      </c>
      <c r="BX16" s="122"/>
      <c r="BY16" s="122"/>
      <c r="BZ16" s="122"/>
      <c r="CA16" s="61"/>
      <c r="CB16" s="61"/>
      <c r="CC16" s="92"/>
      <c r="CE16" s="156"/>
      <c r="CF16" s="156"/>
      <c r="CG16" s="156"/>
      <c r="CI16" s="98" t="s">
        <v>383</v>
      </c>
      <c r="CJ16" s="98" t="s">
        <v>282</v>
      </c>
      <c r="CK16" s="61"/>
      <c r="CL16" s="61"/>
      <c r="CM16" s="61"/>
      <c r="CN16" s="92">
        <v>3000</v>
      </c>
      <c r="CP16" s="61" t="s">
        <v>196</v>
      </c>
      <c r="CQ16" s="61">
        <v>50000</v>
      </c>
      <c r="CR16" s="92">
        <v>105000</v>
      </c>
      <c r="CT16" s="61" t="s">
        <v>196</v>
      </c>
      <c r="CU16" s="61" t="s">
        <v>371</v>
      </c>
      <c r="CV16" s="92">
        <v>60000</v>
      </c>
      <c r="CX16" s="61" t="s">
        <v>196</v>
      </c>
      <c r="CY16" s="61"/>
      <c r="CZ16" s="92"/>
    </row>
    <row r="17" spans="2:104" ht="36.75" customHeight="1" x14ac:dyDescent="0.2">
      <c r="B17" s="156"/>
      <c r="C17" s="156"/>
      <c r="D17" s="156"/>
      <c r="E17" s="156"/>
      <c r="F17" s="156"/>
      <c r="G17" s="157"/>
      <c r="H17" s="157"/>
      <c r="I17" s="156"/>
      <c r="J17" s="156"/>
      <c r="L17" s="167" t="s">
        <v>765</v>
      </c>
      <c r="M17" s="167" t="s">
        <v>766</v>
      </c>
      <c r="N17" s="167" t="s">
        <v>903</v>
      </c>
      <c r="O17" s="61" t="s">
        <v>902</v>
      </c>
      <c r="P17" s="61"/>
      <c r="Q17" s="91">
        <v>43101</v>
      </c>
      <c r="R17" s="98" t="s">
        <v>961</v>
      </c>
      <c r="S17" s="167" t="s">
        <v>966</v>
      </c>
      <c r="T17" s="61" t="s">
        <v>1052</v>
      </c>
      <c r="U17" s="61"/>
      <c r="V17" s="176" t="s">
        <v>987</v>
      </c>
      <c r="W17" s="99">
        <v>20677.759999999998</v>
      </c>
      <c r="X17" s="61"/>
      <c r="Y17" s="99">
        <v>4322.25</v>
      </c>
      <c r="Z17" s="61"/>
      <c r="AA17" s="61"/>
      <c r="AB17" s="61"/>
      <c r="AC17" s="101">
        <f>W17/2</f>
        <v>10338.879999999999</v>
      </c>
      <c r="AD17" s="133"/>
      <c r="AF17" s="126" t="s">
        <v>1099</v>
      </c>
      <c r="AG17" s="126"/>
      <c r="AH17" s="126" t="s">
        <v>1095</v>
      </c>
      <c r="AI17" s="126"/>
      <c r="AJ17" s="126"/>
      <c r="AK17" s="126"/>
      <c r="AL17" s="127">
        <v>1500000</v>
      </c>
      <c r="AM17" s="127">
        <f t="shared" si="4"/>
        <v>125000</v>
      </c>
      <c r="AN17" s="126"/>
      <c r="AO17" s="127">
        <f t="shared" si="5"/>
        <v>20000</v>
      </c>
      <c r="AP17" s="127"/>
      <c r="AQ17" s="127"/>
      <c r="AR17" s="128">
        <f t="shared" si="6"/>
        <v>145000</v>
      </c>
      <c r="AT17" s="156"/>
      <c r="AU17" s="156"/>
      <c r="AV17" s="156"/>
      <c r="AW17" s="156"/>
      <c r="AX17" s="156"/>
      <c r="AY17" s="156"/>
      <c r="BA17" s="31" t="s">
        <v>329</v>
      </c>
      <c r="BB17" s="61"/>
      <c r="BC17" s="31"/>
      <c r="BD17" s="91"/>
      <c r="BE17" s="91"/>
      <c r="BF17" s="119"/>
      <c r="BG17" s="119"/>
      <c r="BH17" s="61"/>
      <c r="BI17" s="119"/>
      <c r="BJ17" s="119"/>
      <c r="BK17" s="108"/>
      <c r="BL17" s="61"/>
      <c r="BM17" s="61"/>
      <c r="BN17" s="61"/>
      <c r="BO17"/>
      <c r="BP17" s="61" t="s">
        <v>469</v>
      </c>
      <c r="BQ17" s="61" t="s">
        <v>441</v>
      </c>
      <c r="BR17" s="92"/>
      <c r="BS17" s="92"/>
      <c r="BU17" s="122"/>
      <c r="BV17" s="122"/>
      <c r="BW17" s="122"/>
      <c r="BX17" s="122"/>
      <c r="BY17" s="122"/>
      <c r="BZ17" s="122"/>
      <c r="CA17" s="61"/>
      <c r="CB17" s="61" t="s">
        <v>1104</v>
      </c>
      <c r="CC17" s="92">
        <v>1435796.44</v>
      </c>
      <c r="CE17" s="156"/>
      <c r="CF17" s="156"/>
      <c r="CG17" s="156"/>
      <c r="CI17" s="98" t="s">
        <v>384</v>
      </c>
      <c r="CJ17" s="98" t="s">
        <v>283</v>
      </c>
      <c r="CK17" s="61"/>
      <c r="CL17" s="61"/>
      <c r="CM17" s="61"/>
      <c r="CN17" s="92">
        <v>2500</v>
      </c>
      <c r="CP17" s="61" t="s">
        <v>197</v>
      </c>
      <c r="CQ17" s="61">
        <v>50000</v>
      </c>
      <c r="CR17" s="92">
        <v>105000</v>
      </c>
      <c r="CT17" s="61" t="s">
        <v>197</v>
      </c>
      <c r="CU17" s="61" t="s">
        <v>371</v>
      </c>
      <c r="CV17" s="92"/>
      <c r="CX17" s="61" t="s">
        <v>197</v>
      </c>
      <c r="CY17" s="61"/>
      <c r="CZ17" s="92"/>
    </row>
    <row r="18" spans="2:104" ht="36.75" customHeight="1" x14ac:dyDescent="0.2">
      <c r="B18" s="156"/>
      <c r="C18" s="156"/>
      <c r="D18" s="156"/>
      <c r="E18" s="156"/>
      <c r="F18" s="156"/>
      <c r="G18" s="157"/>
      <c r="H18" s="157"/>
      <c r="I18" s="156"/>
      <c r="J18" s="156"/>
      <c r="L18" s="167" t="s">
        <v>767</v>
      </c>
      <c r="M18" s="167" t="s">
        <v>768</v>
      </c>
      <c r="N18" s="167" t="s">
        <v>769</v>
      </c>
      <c r="O18" s="61"/>
      <c r="P18" s="61"/>
      <c r="Q18" s="91">
        <v>43101</v>
      </c>
      <c r="R18" s="98" t="s">
        <v>961</v>
      </c>
      <c r="S18" s="167" t="s">
        <v>966</v>
      </c>
      <c r="T18" s="61" t="s">
        <v>1052</v>
      </c>
      <c r="U18" s="61"/>
      <c r="V18" s="167" t="s">
        <v>988</v>
      </c>
      <c r="W18" s="99">
        <v>20000</v>
      </c>
      <c r="X18" s="61"/>
      <c r="Y18" s="99">
        <v>4113.8100000000004</v>
      </c>
      <c r="Z18" s="61"/>
      <c r="AA18" s="61"/>
      <c r="AB18" s="61"/>
      <c r="AC18" s="101">
        <f t="shared" ref="AC18:AC82" si="7">W18/2</f>
        <v>10000</v>
      </c>
      <c r="AD18" s="133"/>
      <c r="AF18" s="126" t="s">
        <v>1100</v>
      </c>
      <c r="AG18" s="126"/>
      <c r="AH18" s="126" t="s">
        <v>1095</v>
      </c>
      <c r="AI18" s="126"/>
      <c r="AJ18" s="126"/>
      <c r="AK18" s="126"/>
      <c r="AL18" s="127">
        <v>1500000</v>
      </c>
      <c r="AM18" s="127">
        <f t="shared" si="4"/>
        <v>125000</v>
      </c>
      <c r="AN18" s="126"/>
      <c r="AO18" s="127">
        <f t="shared" si="5"/>
        <v>20000</v>
      </c>
      <c r="AP18" s="127"/>
      <c r="AQ18" s="127"/>
      <c r="AR18" s="128">
        <f t="shared" si="6"/>
        <v>145000</v>
      </c>
      <c r="AS18" s="120"/>
      <c r="AT18" s="156"/>
      <c r="AU18" s="158"/>
      <c r="AV18" s="156"/>
      <c r="AW18" s="156"/>
      <c r="AX18" s="156"/>
      <c r="AY18" s="156"/>
      <c r="BA18" s="31" t="s">
        <v>330</v>
      </c>
      <c r="BB18" s="61"/>
      <c r="BC18" s="31"/>
      <c r="BD18" s="91"/>
      <c r="BE18" s="91"/>
      <c r="BF18" s="119"/>
      <c r="BG18" s="119"/>
      <c r="BH18" s="61"/>
      <c r="BI18" s="119"/>
      <c r="BJ18" s="119"/>
      <c r="BK18" s="108"/>
      <c r="BL18" s="61"/>
      <c r="BM18" s="61"/>
      <c r="BN18" s="61"/>
      <c r="BO18"/>
      <c r="BP18" s="61" t="s">
        <v>469</v>
      </c>
      <c r="BQ18" s="61" t="s">
        <v>442</v>
      </c>
      <c r="BR18" s="92"/>
      <c r="BS18" s="92"/>
      <c r="BU18" s="161"/>
      <c r="BV18" s="161"/>
      <c r="BW18" s="161"/>
      <c r="BX18" s="161"/>
      <c r="BY18" s="161"/>
      <c r="BZ18" s="161"/>
      <c r="CA18" s="156"/>
      <c r="CB18" s="156"/>
      <c r="CC18" s="156"/>
      <c r="CE18" s="156"/>
      <c r="CF18" s="156"/>
      <c r="CG18" s="156"/>
      <c r="CI18" s="98" t="s">
        <v>385</v>
      </c>
      <c r="CJ18" s="98" t="s">
        <v>284</v>
      </c>
      <c r="CK18" s="61"/>
      <c r="CL18" s="61"/>
      <c r="CM18" s="61"/>
      <c r="CN18" s="92">
        <v>3000</v>
      </c>
      <c r="CP18" s="61" t="s">
        <v>198</v>
      </c>
      <c r="CQ18" s="61">
        <v>1</v>
      </c>
      <c r="CR18" s="92">
        <v>300000</v>
      </c>
      <c r="CT18" s="61"/>
      <c r="CU18" s="61"/>
      <c r="CV18" s="92"/>
      <c r="CX18" s="61"/>
      <c r="CY18" s="61"/>
      <c r="CZ18" s="92"/>
    </row>
    <row r="19" spans="2:104" ht="36.75" customHeight="1" x14ac:dyDescent="0.2">
      <c r="B19" s="156"/>
      <c r="C19" s="156"/>
      <c r="D19" s="156"/>
      <c r="E19" s="156"/>
      <c r="F19" s="156"/>
      <c r="G19" s="157"/>
      <c r="H19" s="157"/>
      <c r="I19" s="156"/>
      <c r="J19" s="156"/>
      <c r="L19" s="167" t="s">
        <v>770</v>
      </c>
      <c r="M19" s="167" t="s">
        <v>771</v>
      </c>
      <c r="N19" s="167" t="s">
        <v>755</v>
      </c>
      <c r="O19" s="61" t="s">
        <v>849</v>
      </c>
      <c r="P19" s="61"/>
      <c r="Q19" s="91">
        <v>43101</v>
      </c>
      <c r="R19" s="98" t="s">
        <v>961</v>
      </c>
      <c r="S19" s="167" t="s">
        <v>964</v>
      </c>
      <c r="T19" s="61" t="s">
        <v>1052</v>
      </c>
      <c r="U19" s="61"/>
      <c r="V19" s="167" t="s">
        <v>989</v>
      </c>
      <c r="W19" s="99">
        <v>30000</v>
      </c>
      <c r="X19" s="61"/>
      <c r="Y19" s="99">
        <v>7601.28</v>
      </c>
      <c r="Z19" s="61"/>
      <c r="AA19" s="61"/>
      <c r="AB19" s="61"/>
      <c r="AC19" s="101">
        <f t="shared" si="7"/>
        <v>15000</v>
      </c>
      <c r="AD19" s="133"/>
      <c r="AF19" s="126" t="s">
        <v>1101</v>
      </c>
      <c r="AG19" s="126"/>
      <c r="AH19" s="126"/>
      <c r="AI19" s="126"/>
      <c r="AJ19" s="126"/>
      <c r="AK19" s="126"/>
      <c r="AL19" s="127">
        <v>833618.1</v>
      </c>
      <c r="AM19" s="127">
        <f t="shared" si="4"/>
        <v>69468.175000000003</v>
      </c>
      <c r="AN19" s="126"/>
      <c r="AO19" s="127">
        <f t="shared" si="5"/>
        <v>11114.908000000001</v>
      </c>
      <c r="AP19" s="127"/>
      <c r="AQ19" s="127"/>
      <c r="AR19" s="128">
        <f t="shared" si="6"/>
        <v>80583.082999999999</v>
      </c>
      <c r="AT19" s="156"/>
      <c r="AU19" s="156"/>
      <c r="AV19" s="156"/>
      <c r="AW19" s="156"/>
      <c r="AX19" s="156"/>
      <c r="AY19" s="156"/>
      <c r="BA19" s="31" t="s">
        <v>331</v>
      </c>
      <c r="BB19" s="61"/>
      <c r="BC19" s="31"/>
      <c r="BD19" s="91"/>
      <c r="BE19" s="91"/>
      <c r="BF19" s="119"/>
      <c r="BG19" s="119"/>
      <c r="BH19" s="61"/>
      <c r="BI19" s="119"/>
      <c r="BJ19" s="119"/>
      <c r="BK19" s="108"/>
      <c r="BL19" s="61"/>
      <c r="BM19" s="61"/>
      <c r="BN19" s="61"/>
      <c r="BO19"/>
      <c r="BP19" s="61" t="s">
        <v>470</v>
      </c>
      <c r="BQ19" s="61" t="s">
        <v>429</v>
      </c>
      <c r="BR19" s="92"/>
      <c r="BS19" s="92"/>
      <c r="BU19" s="196" t="s">
        <v>483</v>
      </c>
      <c r="BV19" s="196"/>
      <c r="BW19" s="196"/>
      <c r="BX19" s="196"/>
      <c r="BY19" s="196"/>
      <c r="BZ19" s="196"/>
      <c r="CA19" s="196"/>
      <c r="CB19" s="196"/>
      <c r="CC19" s="196"/>
      <c r="CE19" s="156"/>
      <c r="CF19" s="156"/>
      <c r="CG19" s="156"/>
      <c r="CI19" s="98" t="s">
        <v>386</v>
      </c>
      <c r="CJ19" s="104" t="s">
        <v>285</v>
      </c>
      <c r="CK19" s="61"/>
      <c r="CL19" s="61"/>
      <c r="CM19" s="61"/>
      <c r="CN19" s="92">
        <v>3000</v>
      </c>
      <c r="CP19" s="61"/>
      <c r="CQ19" s="61"/>
      <c r="CR19" s="92">
        <f ca="1">SUM(CR6:CR25)</f>
        <v>1560000</v>
      </c>
      <c r="CT19" s="61"/>
      <c r="CU19" s="61"/>
      <c r="CV19" s="92">
        <f ca="1">SUM(CV6:CV25)</f>
        <v>230000</v>
      </c>
      <c r="CX19" s="61"/>
      <c r="CY19" s="61"/>
      <c r="CZ19" s="92">
        <f ca="1">SUM(CZ6:CZ25)</f>
        <v>20000</v>
      </c>
    </row>
    <row r="20" spans="2:104" ht="36.75" customHeight="1" x14ac:dyDescent="0.2">
      <c r="B20" s="156"/>
      <c r="C20" s="156"/>
      <c r="D20" s="156"/>
      <c r="E20" s="156"/>
      <c r="F20" s="156"/>
      <c r="G20" s="157"/>
      <c r="H20" s="157"/>
      <c r="I20" s="156"/>
      <c r="J20" s="156"/>
      <c r="L20" s="167" t="s">
        <v>772</v>
      </c>
      <c r="M20" s="167" t="s">
        <v>773</v>
      </c>
      <c r="N20" s="167" t="s">
        <v>774</v>
      </c>
      <c r="O20" s="61"/>
      <c r="P20" s="61"/>
      <c r="Q20" s="91">
        <v>43101</v>
      </c>
      <c r="R20" s="98" t="s">
        <v>961</v>
      </c>
      <c r="S20" s="167" t="s">
        <v>964</v>
      </c>
      <c r="T20" s="61" t="s">
        <v>1052</v>
      </c>
      <c r="U20" s="61"/>
      <c r="V20" s="167" t="s">
        <v>990</v>
      </c>
      <c r="W20" s="99">
        <v>38000</v>
      </c>
      <c r="X20" s="61"/>
      <c r="Y20" s="99">
        <v>11029.85</v>
      </c>
      <c r="Z20" s="61"/>
      <c r="AA20" s="61"/>
      <c r="AB20" s="61"/>
      <c r="AC20" s="101">
        <f t="shared" si="7"/>
        <v>19000</v>
      </c>
      <c r="AD20" s="133"/>
      <c r="AF20" s="61"/>
      <c r="AG20" s="61"/>
      <c r="AH20" s="61"/>
      <c r="AI20" s="61"/>
      <c r="AJ20" s="61"/>
      <c r="AK20" s="61"/>
      <c r="AL20" s="92"/>
      <c r="AM20" s="127"/>
      <c r="AN20" s="126"/>
      <c r="AO20" s="145"/>
      <c r="AP20" s="126"/>
      <c r="AQ20" s="126"/>
      <c r="AR20" s="128">
        <f t="shared" si="6"/>
        <v>0</v>
      </c>
      <c r="AT20" s="156"/>
      <c r="AU20" s="156"/>
      <c r="AV20" s="156"/>
      <c r="AW20" s="156"/>
      <c r="AX20" s="156"/>
      <c r="AY20" s="156"/>
      <c r="BA20" s="31" t="s">
        <v>332</v>
      </c>
      <c r="BB20" s="61"/>
      <c r="BC20" s="31"/>
      <c r="BD20" s="91"/>
      <c r="BE20" s="91"/>
      <c r="BF20" s="119"/>
      <c r="BG20" s="119"/>
      <c r="BH20" s="61"/>
      <c r="BI20" s="119"/>
      <c r="BJ20" s="119"/>
      <c r="BK20" s="108"/>
      <c r="BL20" s="61"/>
      <c r="BM20" s="61"/>
      <c r="BN20" s="61"/>
      <c r="BO20"/>
      <c r="BP20" s="61" t="s">
        <v>470</v>
      </c>
      <c r="BQ20" s="61" t="s">
        <v>430</v>
      </c>
      <c r="BR20" s="92"/>
      <c r="BS20" s="92"/>
      <c r="BU20" s="160" t="s">
        <v>484</v>
      </c>
      <c r="BV20" s="160" t="s">
        <v>485</v>
      </c>
      <c r="BW20" s="146"/>
      <c r="CE20" s="156"/>
      <c r="CF20" s="156"/>
      <c r="CG20" s="156"/>
      <c r="CI20" s="98" t="s">
        <v>387</v>
      </c>
      <c r="CJ20" s="98" t="s">
        <v>286</v>
      </c>
      <c r="CK20" s="61"/>
      <c r="CL20" s="61"/>
      <c r="CM20" s="61"/>
      <c r="CN20" s="92">
        <v>3000</v>
      </c>
      <c r="CP20" s="162"/>
      <c r="CQ20" s="162"/>
      <c r="CR20" s="163"/>
      <c r="CT20" s="162"/>
      <c r="CU20" s="162"/>
      <c r="CV20" s="163"/>
      <c r="CX20" s="162"/>
      <c r="CY20" s="162"/>
      <c r="CZ20" s="163"/>
    </row>
    <row r="21" spans="2:104" ht="36.75" customHeight="1" x14ac:dyDescent="0.2">
      <c r="B21" s="156"/>
      <c r="C21" s="156"/>
      <c r="D21" s="156"/>
      <c r="E21" s="156"/>
      <c r="F21" s="156"/>
      <c r="G21" s="157"/>
      <c r="H21" s="157"/>
      <c r="I21" s="156"/>
      <c r="J21" s="156"/>
      <c r="L21" s="167" t="s">
        <v>772</v>
      </c>
      <c r="M21" s="167" t="s">
        <v>775</v>
      </c>
      <c r="N21" s="167" t="s">
        <v>776</v>
      </c>
      <c r="O21" s="61"/>
      <c r="P21" s="61"/>
      <c r="Q21" s="91">
        <v>43101</v>
      </c>
      <c r="R21" s="98" t="s">
        <v>961</v>
      </c>
      <c r="S21" s="167" t="s">
        <v>966</v>
      </c>
      <c r="T21" s="61" t="s">
        <v>1052</v>
      </c>
      <c r="U21" s="61"/>
      <c r="V21" s="167" t="s">
        <v>991</v>
      </c>
      <c r="W21" s="99">
        <v>19000</v>
      </c>
      <c r="X21" s="61"/>
      <c r="Y21" s="100">
        <v>3806.28</v>
      </c>
      <c r="Z21" s="61"/>
      <c r="AA21" s="61"/>
      <c r="AB21" s="61"/>
      <c r="AC21" s="101">
        <f t="shared" si="7"/>
        <v>9500</v>
      </c>
      <c r="AD21" s="133"/>
      <c r="AF21" s="61"/>
      <c r="AG21" s="61"/>
      <c r="AH21" s="61"/>
      <c r="AI21" s="61"/>
      <c r="AJ21" s="61"/>
      <c r="AK21" s="61"/>
      <c r="AL21" s="92"/>
      <c r="AM21" s="92"/>
      <c r="AN21" s="61"/>
      <c r="AO21" s="61"/>
      <c r="AP21" s="61"/>
      <c r="AQ21" s="61"/>
      <c r="AR21" s="127">
        <f t="shared" ref="AR21" si="8">AL21/12</f>
        <v>0</v>
      </c>
      <c r="AT21" s="156"/>
      <c r="AU21" s="156"/>
      <c r="AV21" s="156"/>
      <c r="AW21" s="156"/>
      <c r="AX21" s="156"/>
      <c r="AY21" s="156"/>
      <c r="BA21" s="31" t="s">
        <v>333</v>
      </c>
      <c r="BB21" s="61"/>
      <c r="BC21" s="31"/>
      <c r="BD21" s="91"/>
      <c r="BE21" s="91"/>
      <c r="BF21" s="119"/>
      <c r="BG21" s="119"/>
      <c r="BH21" s="61"/>
      <c r="BI21" s="119"/>
      <c r="BJ21" s="119"/>
      <c r="BK21" s="108"/>
      <c r="BL21" s="61"/>
      <c r="BM21" s="61"/>
      <c r="BN21" s="61"/>
      <c r="BO21"/>
      <c r="BP21" s="61" t="s">
        <v>470</v>
      </c>
      <c r="BQ21" s="61" t="s">
        <v>431</v>
      </c>
      <c r="BR21" s="92"/>
      <c r="BS21" s="92"/>
      <c r="BU21" s="159" t="s">
        <v>486</v>
      </c>
      <c r="BV21" s="31" t="s">
        <v>487</v>
      </c>
      <c r="BW21"/>
      <c r="CC21" s="120"/>
      <c r="CE21" s="156"/>
      <c r="CF21" s="156"/>
      <c r="CG21" s="156"/>
      <c r="CI21" s="98" t="s">
        <v>388</v>
      </c>
      <c r="CJ21" s="98" t="s">
        <v>288</v>
      </c>
      <c r="CK21" s="61"/>
      <c r="CL21" s="61"/>
      <c r="CM21" s="61"/>
      <c r="CN21" s="92">
        <v>3000</v>
      </c>
      <c r="CP21" s="156"/>
      <c r="CQ21" s="156"/>
      <c r="CR21" s="157"/>
      <c r="CT21" s="156"/>
      <c r="CU21" s="156"/>
      <c r="CV21" s="157"/>
      <c r="CX21" s="156"/>
      <c r="CY21" s="156"/>
      <c r="CZ21" s="157"/>
    </row>
    <row r="22" spans="2:104" ht="36.75" customHeight="1" x14ac:dyDescent="0.2">
      <c r="B22" s="156"/>
      <c r="C22" s="156"/>
      <c r="D22" s="156"/>
      <c r="E22" s="156"/>
      <c r="F22" s="156"/>
      <c r="G22" s="157"/>
      <c r="H22" s="157"/>
      <c r="I22" s="156"/>
      <c r="J22" s="156"/>
      <c r="L22" s="167" t="s">
        <v>777</v>
      </c>
      <c r="M22" s="167" t="s">
        <v>778</v>
      </c>
      <c r="N22" s="167" t="s">
        <v>779</v>
      </c>
      <c r="O22" s="61"/>
      <c r="P22" s="61"/>
      <c r="Q22" s="91">
        <v>43101</v>
      </c>
      <c r="R22" s="98" t="s">
        <v>961</v>
      </c>
      <c r="S22" s="167" t="s">
        <v>969</v>
      </c>
      <c r="T22" s="61" t="s">
        <v>1052</v>
      </c>
      <c r="U22" s="61"/>
      <c r="V22" s="167" t="s">
        <v>992</v>
      </c>
      <c r="W22" s="99">
        <v>12000</v>
      </c>
      <c r="X22" s="61"/>
      <c r="Y22" s="99">
        <v>1849.03</v>
      </c>
      <c r="Z22" s="61"/>
      <c r="AA22" s="61"/>
      <c r="AB22" s="61"/>
      <c r="AC22" s="101">
        <f t="shared" si="7"/>
        <v>6000</v>
      </c>
      <c r="AD22" s="133"/>
      <c r="AL22" s="92">
        <f t="shared" ref="AL22:AR22" si="9">SUM(AL6:AL21)</f>
        <v>23217660.140000001</v>
      </c>
      <c r="AM22" s="92">
        <f t="shared" si="9"/>
        <v>1934805.0116666667</v>
      </c>
      <c r="AN22" s="92">
        <f t="shared" si="9"/>
        <v>6237.3899999999994</v>
      </c>
      <c r="AO22" s="92">
        <f t="shared" si="9"/>
        <v>300650.81946666667</v>
      </c>
      <c r="AP22" s="92">
        <f t="shared" si="9"/>
        <v>22626.611333333334</v>
      </c>
      <c r="AQ22" s="92">
        <f t="shared" si="9"/>
        <v>24135.052088888886</v>
      </c>
      <c r="AR22" s="92">
        <f t="shared" si="9"/>
        <v>2182456.7777111111</v>
      </c>
      <c r="AT22" s="96"/>
      <c r="AU22" s="156"/>
      <c r="AV22" s="156"/>
      <c r="AW22" s="156"/>
      <c r="AX22" s="156"/>
      <c r="AY22" s="156"/>
      <c r="BA22" s="31" t="s">
        <v>334</v>
      </c>
      <c r="BB22" s="61"/>
      <c r="BC22" s="31"/>
      <c r="BD22" s="91"/>
      <c r="BE22" s="91"/>
      <c r="BF22" s="119"/>
      <c r="BG22" s="119"/>
      <c r="BH22" s="61"/>
      <c r="BI22" s="119"/>
      <c r="BJ22" s="119"/>
      <c r="BK22" s="108"/>
      <c r="BL22" s="61"/>
      <c r="BM22" s="61"/>
      <c r="BN22" s="61"/>
      <c r="BO22"/>
      <c r="BP22" s="61" t="s">
        <v>470</v>
      </c>
      <c r="BQ22" s="61" t="s">
        <v>432</v>
      </c>
      <c r="BR22" s="92"/>
      <c r="BS22" s="92"/>
      <c r="BU22" s="159" t="s">
        <v>488</v>
      </c>
      <c r="BV22" s="31" t="s">
        <v>489</v>
      </c>
      <c r="BW22"/>
      <c r="CC22" s="120"/>
      <c r="CE22" s="156"/>
      <c r="CF22" s="156"/>
      <c r="CG22" s="156"/>
      <c r="CI22" s="98" t="s">
        <v>389</v>
      </c>
      <c r="CJ22" s="98" t="s">
        <v>289</v>
      </c>
      <c r="CK22" s="61"/>
      <c r="CL22" s="61"/>
      <c r="CM22" s="61"/>
      <c r="CN22" s="92">
        <v>3000</v>
      </c>
      <c r="CP22" s="156"/>
      <c r="CQ22" s="156"/>
      <c r="CR22" s="157"/>
      <c r="CT22" s="156"/>
      <c r="CU22" s="156"/>
      <c r="CV22" s="157"/>
      <c r="CX22" s="156"/>
      <c r="CY22" s="156"/>
      <c r="CZ22" s="157"/>
    </row>
    <row r="23" spans="2:104" ht="36.75" customHeight="1" x14ac:dyDescent="0.2">
      <c r="B23" s="156"/>
      <c r="C23" s="156"/>
      <c r="D23" s="156"/>
      <c r="E23" s="156"/>
      <c r="F23" s="156"/>
      <c r="G23" s="157"/>
      <c r="H23" s="157"/>
      <c r="I23" s="156"/>
      <c r="J23" s="156"/>
      <c r="L23" s="167" t="s">
        <v>780</v>
      </c>
      <c r="M23" s="167" t="s">
        <v>781</v>
      </c>
      <c r="N23" s="167" t="s">
        <v>905</v>
      </c>
      <c r="O23" s="61" t="s">
        <v>752</v>
      </c>
      <c r="P23" s="61"/>
      <c r="Q23" s="91">
        <v>43101</v>
      </c>
      <c r="R23" s="98" t="s">
        <v>961</v>
      </c>
      <c r="S23" s="167" t="s">
        <v>964</v>
      </c>
      <c r="T23" s="61" t="s">
        <v>1052</v>
      </c>
      <c r="U23" s="61"/>
      <c r="V23" s="167" t="s">
        <v>993</v>
      </c>
      <c r="W23" s="99">
        <v>30000</v>
      </c>
      <c r="X23" s="61"/>
      <c r="Y23" s="99">
        <v>7601.28</v>
      </c>
      <c r="Z23" s="61"/>
      <c r="AA23" s="61"/>
      <c r="AB23" s="61"/>
      <c r="AC23" s="101">
        <f t="shared" si="7"/>
        <v>15000</v>
      </c>
      <c r="AD23" s="133"/>
      <c r="AJ23" s="181"/>
      <c r="AR23" s="96">
        <f>AR22*12</f>
        <v>26189481.332533333</v>
      </c>
      <c r="AT23" s="156"/>
      <c r="AU23" s="156"/>
      <c r="AV23" s="156"/>
      <c r="AW23" s="156"/>
      <c r="AX23" s="156"/>
      <c r="AY23" s="156"/>
      <c r="BA23" s="31" t="s">
        <v>335</v>
      </c>
      <c r="BB23" s="61"/>
      <c r="BC23" s="31"/>
      <c r="BD23" s="91"/>
      <c r="BE23" s="91"/>
      <c r="BF23" s="119"/>
      <c r="BG23" s="119"/>
      <c r="BH23" s="61"/>
      <c r="BI23" s="119"/>
      <c r="BJ23" s="119"/>
      <c r="BK23" s="108"/>
      <c r="BL23" s="61"/>
      <c r="BM23" s="61"/>
      <c r="BN23" s="61"/>
      <c r="BO23"/>
      <c r="BP23" s="61" t="s">
        <v>470</v>
      </c>
      <c r="BQ23" s="61" t="s">
        <v>433</v>
      </c>
      <c r="BR23" s="92"/>
      <c r="BS23" s="92"/>
      <c r="BU23" s="159" t="s">
        <v>490</v>
      </c>
      <c r="BV23" s="31" t="s">
        <v>491</v>
      </c>
      <c r="BW23"/>
      <c r="CE23" s="156"/>
      <c r="CF23" s="156"/>
      <c r="CG23" s="156"/>
      <c r="CI23" s="124" t="s">
        <v>390</v>
      </c>
      <c r="CJ23" s="124" t="s">
        <v>290</v>
      </c>
      <c r="CK23" s="61"/>
      <c r="CL23" s="61"/>
      <c r="CM23" s="61"/>
      <c r="CN23" s="92">
        <v>3000</v>
      </c>
      <c r="CP23" s="156"/>
      <c r="CQ23" s="156"/>
      <c r="CR23" s="157"/>
      <c r="CT23" s="156"/>
      <c r="CU23" s="156"/>
      <c r="CV23" s="157"/>
      <c r="CX23" s="156"/>
      <c r="CY23" s="156"/>
      <c r="CZ23" s="157"/>
    </row>
    <row r="24" spans="2:104" ht="36.75" customHeight="1" x14ac:dyDescent="0.2">
      <c r="B24" s="156"/>
      <c r="C24" s="156"/>
      <c r="D24" s="156"/>
      <c r="E24" s="156"/>
      <c r="F24" s="156"/>
      <c r="G24" s="157"/>
      <c r="H24" s="157"/>
      <c r="I24" s="156"/>
      <c r="J24" s="156"/>
      <c r="L24" s="167" t="s">
        <v>782</v>
      </c>
      <c r="M24" s="167" t="s">
        <v>783</v>
      </c>
      <c r="N24" s="167" t="s">
        <v>784</v>
      </c>
      <c r="O24" s="61"/>
      <c r="P24" s="61"/>
      <c r="Q24" s="91">
        <v>43101</v>
      </c>
      <c r="R24" s="98" t="s">
        <v>961</v>
      </c>
      <c r="S24" s="167" t="s">
        <v>964</v>
      </c>
      <c r="T24" s="61" t="s">
        <v>1052</v>
      </c>
      <c r="U24" s="61"/>
      <c r="V24" s="167" t="s">
        <v>994</v>
      </c>
      <c r="W24" s="99">
        <v>30000</v>
      </c>
      <c r="X24" s="61"/>
      <c r="Y24" s="99">
        <v>7601.28</v>
      </c>
      <c r="Z24" s="61"/>
      <c r="AA24" s="61"/>
      <c r="AB24" s="61"/>
      <c r="AC24" s="101">
        <f t="shared" si="7"/>
        <v>15000</v>
      </c>
      <c r="AD24" s="133"/>
      <c r="AT24" s="156"/>
      <c r="AU24" s="156"/>
      <c r="AV24" s="156"/>
      <c r="AW24" s="156"/>
      <c r="AX24" s="156"/>
      <c r="AY24" s="156"/>
      <c r="BA24" s="31" t="s">
        <v>336</v>
      </c>
      <c r="BB24" s="61"/>
      <c r="BC24" s="31"/>
      <c r="BD24" s="91"/>
      <c r="BE24" s="91"/>
      <c r="BF24" s="119"/>
      <c r="BG24" s="119"/>
      <c r="BH24" s="61"/>
      <c r="BI24" s="119"/>
      <c r="BJ24" s="119"/>
      <c r="BK24" s="108"/>
      <c r="BL24" s="61"/>
      <c r="BM24" s="61"/>
      <c r="BN24" s="61"/>
      <c r="BO24"/>
      <c r="BP24" s="61" t="s">
        <v>471</v>
      </c>
      <c r="BQ24" s="61" t="s">
        <v>434</v>
      </c>
      <c r="BR24" s="92"/>
      <c r="BS24" s="92"/>
      <c r="BU24" s="159" t="s">
        <v>492</v>
      </c>
      <c r="BV24" s="31" t="s">
        <v>493</v>
      </c>
      <c r="BW24"/>
      <c r="CE24" s="156"/>
      <c r="CF24" s="156"/>
      <c r="CG24" s="156"/>
      <c r="CI24" s="124" t="s">
        <v>391</v>
      </c>
      <c r="CJ24" s="124" t="s">
        <v>292</v>
      </c>
      <c r="CK24" s="61"/>
      <c r="CL24" s="61"/>
      <c r="CM24" s="61"/>
      <c r="CN24" s="92">
        <v>3000</v>
      </c>
      <c r="CP24" s="156"/>
      <c r="CQ24" s="156"/>
      <c r="CR24" s="157"/>
      <c r="CT24" s="156"/>
      <c r="CU24" s="156"/>
      <c r="CV24" s="157"/>
      <c r="CX24" s="156"/>
      <c r="CY24" s="156"/>
      <c r="CZ24" s="157"/>
    </row>
    <row r="25" spans="2:104" ht="36.75" customHeight="1" x14ac:dyDescent="0.2">
      <c r="L25" s="167" t="s">
        <v>785</v>
      </c>
      <c r="M25" s="167" t="s">
        <v>786</v>
      </c>
      <c r="N25" s="167" t="s">
        <v>787</v>
      </c>
      <c r="O25" s="61"/>
      <c r="P25" s="61"/>
      <c r="Q25" s="91">
        <v>43101</v>
      </c>
      <c r="R25" s="98" t="s">
        <v>961</v>
      </c>
      <c r="S25" s="167" t="s">
        <v>966</v>
      </c>
      <c r="T25" s="61" t="s">
        <v>1052</v>
      </c>
      <c r="U25" s="61"/>
      <c r="V25" s="167" t="s">
        <v>995</v>
      </c>
      <c r="W25" s="99">
        <v>25000</v>
      </c>
      <c r="X25" s="61"/>
      <c r="Y25" s="99">
        <v>5651.47</v>
      </c>
      <c r="Z25" s="61"/>
      <c r="AA25" s="61"/>
      <c r="AB25" s="61"/>
      <c r="AC25" s="101">
        <f t="shared" si="7"/>
        <v>12500</v>
      </c>
      <c r="AD25" s="133"/>
      <c r="AT25" s="156"/>
      <c r="AU25" s="156"/>
      <c r="AV25" s="156"/>
      <c r="AW25" s="156"/>
      <c r="AX25" s="156"/>
      <c r="AY25" s="156"/>
      <c r="BA25" s="31" t="s">
        <v>337</v>
      </c>
      <c r="BB25" s="61"/>
      <c r="BC25" s="31"/>
      <c r="BD25" s="91"/>
      <c r="BE25" s="91"/>
      <c r="BF25" s="119"/>
      <c r="BG25" s="119"/>
      <c r="BH25" s="61"/>
      <c r="BI25" s="119"/>
      <c r="BJ25" s="119"/>
      <c r="BK25" s="108"/>
      <c r="BL25" s="61"/>
      <c r="BM25" s="61"/>
      <c r="BN25" s="61"/>
      <c r="BO25"/>
      <c r="BP25" s="61" t="s">
        <v>471</v>
      </c>
      <c r="BQ25" s="61" t="s">
        <v>435</v>
      </c>
      <c r="BR25" s="92"/>
      <c r="BS25" s="92"/>
      <c r="BU25" s="159" t="s">
        <v>494</v>
      </c>
      <c r="BV25" s="31" t="s">
        <v>495</v>
      </c>
      <c r="BW25"/>
      <c r="CE25" s="156"/>
      <c r="CF25" s="156"/>
      <c r="CG25" s="156"/>
      <c r="CI25" s="98" t="s">
        <v>392</v>
      </c>
      <c r="CJ25" s="98" t="s">
        <v>293</v>
      </c>
      <c r="CK25" s="61"/>
      <c r="CL25" s="61"/>
      <c r="CM25" s="61"/>
      <c r="CN25" s="92">
        <v>3000</v>
      </c>
      <c r="CP25" s="156"/>
      <c r="CQ25" s="156"/>
      <c r="CR25" s="157"/>
      <c r="CT25" s="156"/>
      <c r="CU25" s="156"/>
      <c r="CV25" s="157"/>
      <c r="CX25" s="156"/>
      <c r="CY25" s="156"/>
      <c r="CZ25" s="157"/>
    </row>
    <row r="26" spans="2:104" ht="36.75" customHeight="1" x14ac:dyDescent="0.2">
      <c r="L26" s="167" t="s">
        <v>788</v>
      </c>
      <c r="M26" s="167" t="s">
        <v>789</v>
      </c>
      <c r="N26" s="167" t="s">
        <v>762</v>
      </c>
      <c r="O26" s="61" t="s">
        <v>906</v>
      </c>
      <c r="P26" s="61"/>
      <c r="Q26" s="91">
        <v>43101</v>
      </c>
      <c r="R26" s="98" t="s">
        <v>961</v>
      </c>
      <c r="S26" s="167" t="s">
        <v>966</v>
      </c>
      <c r="T26" s="61" t="s">
        <v>1052</v>
      </c>
      <c r="U26" s="61"/>
      <c r="V26" s="167" t="s">
        <v>996</v>
      </c>
      <c r="W26" s="99">
        <v>15000</v>
      </c>
      <c r="X26" s="61"/>
      <c r="Y26" s="99">
        <v>2663.89</v>
      </c>
      <c r="Z26" s="61"/>
      <c r="AA26" s="61"/>
      <c r="AB26" s="61"/>
      <c r="AC26" s="101">
        <f t="shared" si="7"/>
        <v>7500</v>
      </c>
      <c r="AD26" s="133"/>
      <c r="AT26" s="156"/>
      <c r="AU26" s="156"/>
      <c r="AV26" s="156"/>
      <c r="AW26" s="156"/>
      <c r="AX26" s="156"/>
      <c r="AY26" s="156"/>
      <c r="BA26" s="31" t="s">
        <v>338</v>
      </c>
      <c r="BB26" s="61"/>
      <c r="BC26" s="31"/>
      <c r="BD26" s="91"/>
      <c r="BE26" s="91"/>
      <c r="BF26" s="119"/>
      <c r="BG26" s="119"/>
      <c r="BH26" s="61"/>
      <c r="BI26" s="119"/>
      <c r="BJ26" s="119"/>
      <c r="BK26" s="108"/>
      <c r="BL26" s="61"/>
      <c r="BM26" s="61"/>
      <c r="BN26" s="61"/>
      <c r="BO26"/>
      <c r="BP26" s="61" t="s">
        <v>471</v>
      </c>
      <c r="BQ26" s="61" t="s">
        <v>436</v>
      </c>
      <c r="BR26" s="92"/>
      <c r="BS26" s="92"/>
      <c r="BU26" s="159" t="s">
        <v>496</v>
      </c>
      <c r="BV26" s="31" t="s">
        <v>497</v>
      </c>
      <c r="BW26"/>
      <c r="CI26" s="98" t="s">
        <v>393</v>
      </c>
      <c r="CJ26" s="98" t="s">
        <v>294</v>
      </c>
      <c r="CK26" s="61"/>
      <c r="CL26" s="61"/>
      <c r="CM26" s="61"/>
      <c r="CN26" s="92">
        <v>3800</v>
      </c>
    </row>
    <row r="27" spans="2:104" ht="36.75" customHeight="1" x14ac:dyDescent="0.2">
      <c r="L27" s="167" t="s">
        <v>790</v>
      </c>
      <c r="M27" s="167" t="s">
        <v>791</v>
      </c>
      <c r="N27" s="167" t="s">
        <v>908</v>
      </c>
      <c r="O27" s="61" t="s">
        <v>907</v>
      </c>
      <c r="P27" s="61"/>
      <c r="Q27" s="91">
        <v>43101</v>
      </c>
      <c r="R27" s="98" t="s">
        <v>961</v>
      </c>
      <c r="S27" s="167" t="s">
        <v>966</v>
      </c>
      <c r="T27" s="61" t="s">
        <v>1052</v>
      </c>
      <c r="U27" s="61"/>
      <c r="V27" s="167" t="s">
        <v>997</v>
      </c>
      <c r="W27" s="99">
        <v>18000</v>
      </c>
      <c r="X27" s="61"/>
      <c r="Y27" s="99">
        <v>3498.75</v>
      </c>
      <c r="Z27" s="61"/>
      <c r="AA27" s="61"/>
      <c r="AB27" s="61"/>
      <c r="AC27" s="101">
        <f t="shared" si="7"/>
        <v>9000</v>
      </c>
      <c r="AD27" s="133"/>
      <c r="BA27" s="31" t="s">
        <v>339</v>
      </c>
      <c r="BB27" s="61"/>
      <c r="BC27" s="31"/>
      <c r="BD27" s="91"/>
      <c r="BE27" s="91"/>
      <c r="BF27" s="119"/>
      <c r="BG27" s="119"/>
      <c r="BH27" s="61"/>
      <c r="BI27" s="119"/>
      <c r="BJ27" s="119"/>
      <c r="BK27" s="108"/>
      <c r="BL27" s="61"/>
      <c r="BM27" s="61"/>
      <c r="BN27" s="61"/>
      <c r="BP27" s="61" t="s">
        <v>471</v>
      </c>
      <c r="BQ27" s="61" t="s">
        <v>443</v>
      </c>
      <c r="BR27" s="92"/>
      <c r="BS27" s="92"/>
      <c r="BU27" s="159" t="s">
        <v>498</v>
      </c>
      <c r="BV27" s="31" t="s">
        <v>499</v>
      </c>
      <c r="BW27"/>
      <c r="CI27" s="98" t="s">
        <v>394</v>
      </c>
      <c r="CJ27" s="98" t="s">
        <v>295</v>
      </c>
      <c r="CK27" s="61"/>
      <c r="CL27" s="61"/>
      <c r="CM27" s="61"/>
      <c r="CN27" s="92">
        <v>2500</v>
      </c>
    </row>
    <row r="28" spans="2:104" ht="36.75" customHeight="1" x14ac:dyDescent="0.2">
      <c r="L28" s="167" t="s">
        <v>792</v>
      </c>
      <c r="M28" s="167" t="s">
        <v>793</v>
      </c>
      <c r="N28" s="167" t="s">
        <v>755</v>
      </c>
      <c r="O28" s="61" t="s">
        <v>909</v>
      </c>
      <c r="P28" s="61" t="s">
        <v>849</v>
      </c>
      <c r="Q28" s="91">
        <v>43101</v>
      </c>
      <c r="R28" s="98" t="s">
        <v>961</v>
      </c>
      <c r="S28" s="167" t="s">
        <v>962</v>
      </c>
      <c r="T28" s="61" t="s">
        <v>1052</v>
      </c>
      <c r="U28" s="61"/>
      <c r="V28" s="167" t="s">
        <v>998</v>
      </c>
      <c r="W28" s="99">
        <v>20000</v>
      </c>
      <c r="X28" s="61"/>
      <c r="Y28" s="99">
        <v>4113.8100000000004</v>
      </c>
      <c r="Z28" s="61"/>
      <c r="AA28" s="61"/>
      <c r="AB28" s="61"/>
      <c r="AC28" s="101">
        <f t="shared" si="7"/>
        <v>10000</v>
      </c>
      <c r="AD28" s="133"/>
      <c r="BA28" s="31" t="s">
        <v>340</v>
      </c>
      <c r="BB28" s="61"/>
      <c r="BC28" s="31"/>
      <c r="BD28" s="91"/>
      <c r="BE28" s="91"/>
      <c r="BF28" s="119"/>
      <c r="BG28" s="119"/>
      <c r="BH28" s="61"/>
      <c r="BI28" s="119"/>
      <c r="BJ28" s="119"/>
      <c r="BK28" s="108"/>
      <c r="BL28" s="61">
        <f t="shared" ref="BL28:BN28" si="10">SUM(BL8:BL27)</f>
        <v>0</v>
      </c>
      <c r="BM28" s="61">
        <f t="shared" si="10"/>
        <v>0</v>
      </c>
      <c r="BN28" s="61">
        <f t="shared" si="10"/>
        <v>0</v>
      </c>
      <c r="BP28" s="61" t="s">
        <v>471</v>
      </c>
      <c r="BQ28" s="61" t="s">
        <v>444</v>
      </c>
      <c r="BR28" s="92"/>
      <c r="BS28" s="92"/>
      <c r="BU28" s="159" t="s">
        <v>500</v>
      </c>
      <c r="BV28" s="31" t="s">
        <v>501</v>
      </c>
      <c r="BW28"/>
      <c r="CI28" s="98" t="s">
        <v>395</v>
      </c>
      <c r="CJ28" s="98" t="s">
        <v>298</v>
      </c>
      <c r="CK28" s="61"/>
      <c r="CL28" s="61"/>
      <c r="CM28" s="61"/>
      <c r="CN28" s="92">
        <v>3000</v>
      </c>
    </row>
    <row r="29" spans="2:104" ht="36.75" customHeight="1" x14ac:dyDescent="0.2">
      <c r="L29" s="167" t="s">
        <v>748</v>
      </c>
      <c r="M29" s="167" t="s">
        <v>794</v>
      </c>
      <c r="N29" s="167" t="s">
        <v>905</v>
      </c>
      <c r="O29" s="61" t="s">
        <v>911</v>
      </c>
      <c r="P29" s="61"/>
      <c r="Q29" s="91">
        <v>43101</v>
      </c>
      <c r="R29" s="98" t="s">
        <v>961</v>
      </c>
      <c r="S29" s="167" t="s">
        <v>964</v>
      </c>
      <c r="T29" s="61" t="s">
        <v>1052</v>
      </c>
      <c r="U29" s="61"/>
      <c r="V29" s="167" t="s">
        <v>999</v>
      </c>
      <c r="W29" s="99">
        <v>30000</v>
      </c>
      <c r="X29" s="61"/>
      <c r="Y29" s="99">
        <v>7601.28</v>
      </c>
      <c r="Z29" s="61"/>
      <c r="AA29" s="61"/>
      <c r="AB29" s="61"/>
      <c r="AC29" s="101">
        <f t="shared" si="7"/>
        <v>15000</v>
      </c>
      <c r="AD29" s="133"/>
      <c r="BA29" s="31" t="s">
        <v>341</v>
      </c>
      <c r="BB29" s="61"/>
      <c r="BC29" s="31"/>
      <c r="BD29" s="91"/>
      <c r="BE29" s="91"/>
      <c r="BF29" s="119"/>
      <c r="BG29" s="119"/>
      <c r="BH29" s="61"/>
      <c r="BI29" s="119"/>
      <c r="BJ29" s="119"/>
      <c r="BK29" s="108"/>
      <c r="BL29" s="61"/>
      <c r="BM29" s="61"/>
      <c r="BN29" s="61"/>
      <c r="BP29" s="61" t="s">
        <v>472</v>
      </c>
      <c r="BQ29" s="61" t="s">
        <v>423</v>
      </c>
      <c r="BR29" s="92"/>
      <c r="BS29" s="92"/>
      <c r="BU29" s="159" t="s">
        <v>502</v>
      </c>
      <c r="BV29" s="31" t="s">
        <v>503</v>
      </c>
      <c r="BW29"/>
      <c r="CI29" s="98" t="s">
        <v>396</v>
      </c>
      <c r="CJ29" s="98" t="s">
        <v>397</v>
      </c>
      <c r="CK29" s="61"/>
      <c r="CL29" s="61"/>
      <c r="CM29" s="61"/>
      <c r="CN29" s="92">
        <v>10000</v>
      </c>
    </row>
    <row r="30" spans="2:104" ht="36.75" customHeight="1" x14ac:dyDescent="0.2">
      <c r="L30" s="167" t="s">
        <v>795</v>
      </c>
      <c r="M30" s="167" t="s">
        <v>796</v>
      </c>
      <c r="N30" s="167" t="s">
        <v>912</v>
      </c>
      <c r="O30" s="61" t="s">
        <v>913</v>
      </c>
      <c r="P30" s="61"/>
      <c r="Q30" s="91">
        <v>43101</v>
      </c>
      <c r="R30" s="98" t="s">
        <v>961</v>
      </c>
      <c r="S30" s="167" t="s">
        <v>969</v>
      </c>
      <c r="T30" s="61" t="s">
        <v>1052</v>
      </c>
      <c r="U30" s="61"/>
      <c r="V30" s="167" t="s">
        <v>1000</v>
      </c>
      <c r="W30" s="99">
        <v>15000</v>
      </c>
      <c r="X30" s="61"/>
      <c r="Y30" s="99">
        <v>2663.89</v>
      </c>
      <c r="Z30" s="61"/>
      <c r="AA30" s="61"/>
      <c r="AB30" s="61"/>
      <c r="AC30" s="101">
        <f t="shared" si="7"/>
        <v>7500</v>
      </c>
      <c r="AD30" s="133"/>
      <c r="BA30" s="31" t="s">
        <v>342</v>
      </c>
      <c r="BB30" s="61"/>
      <c r="BC30" s="31"/>
      <c r="BD30" s="91"/>
      <c r="BE30" s="91"/>
      <c r="BF30" s="119"/>
      <c r="BG30" s="119"/>
      <c r="BH30" s="61"/>
      <c r="BI30" s="119"/>
      <c r="BJ30" s="119"/>
      <c r="BK30" s="108"/>
      <c r="BL30" s="61"/>
      <c r="BM30" s="61"/>
      <c r="BN30" s="61"/>
      <c r="BP30" s="61" t="s">
        <v>472</v>
      </c>
      <c r="BQ30" s="61" t="s">
        <v>424</v>
      </c>
      <c r="BR30" s="92"/>
      <c r="BS30" s="92"/>
      <c r="BU30" s="159" t="s">
        <v>504</v>
      </c>
      <c r="BV30" s="31" t="s">
        <v>505</v>
      </c>
      <c r="BW30"/>
      <c r="CI30" s="98" t="s">
        <v>398</v>
      </c>
      <c r="CJ30" s="98" t="s">
        <v>275</v>
      </c>
      <c r="CK30" s="61"/>
      <c r="CL30" s="61"/>
      <c r="CM30" s="61"/>
      <c r="CN30" s="92">
        <v>1500</v>
      </c>
    </row>
    <row r="31" spans="2:104" ht="36.75" customHeight="1" x14ac:dyDescent="0.2">
      <c r="L31" s="167" t="s">
        <v>797</v>
      </c>
      <c r="M31" s="167" t="s">
        <v>780</v>
      </c>
      <c r="N31" s="167" t="s">
        <v>798</v>
      </c>
      <c r="O31" s="61"/>
      <c r="P31" s="61"/>
      <c r="Q31" s="91">
        <v>43101</v>
      </c>
      <c r="R31" s="98" t="s">
        <v>961</v>
      </c>
      <c r="S31" s="167" t="s">
        <v>970</v>
      </c>
      <c r="T31" s="61" t="s">
        <v>1052</v>
      </c>
      <c r="U31" s="61"/>
      <c r="V31" s="167" t="s">
        <v>1001</v>
      </c>
      <c r="W31" s="103">
        <v>25000</v>
      </c>
      <c r="X31" s="61"/>
      <c r="Y31" s="103">
        <v>5651.47</v>
      </c>
      <c r="Z31" s="61"/>
      <c r="AA31" s="61"/>
      <c r="AB31" s="61"/>
      <c r="AC31" s="101">
        <f t="shared" si="7"/>
        <v>12500</v>
      </c>
      <c r="AD31" s="133"/>
      <c r="BA31" s="31" t="s">
        <v>343</v>
      </c>
      <c r="BB31" s="61"/>
      <c r="BC31" s="31"/>
      <c r="BD31" s="91"/>
      <c r="BE31" s="91"/>
      <c r="BF31" s="119"/>
      <c r="BG31" s="119"/>
      <c r="BH31" s="61"/>
      <c r="BI31" s="119"/>
      <c r="BJ31" s="119"/>
      <c r="BK31" s="108"/>
      <c r="BL31" s="61"/>
      <c r="BM31" s="61"/>
      <c r="BN31" s="61"/>
      <c r="BP31" s="61" t="s">
        <v>472</v>
      </c>
      <c r="BQ31" s="61" t="s">
        <v>425</v>
      </c>
      <c r="BR31" s="92"/>
      <c r="BS31" s="92"/>
      <c r="BU31" s="159" t="s">
        <v>506</v>
      </c>
      <c r="BV31" s="31" t="s">
        <v>507</v>
      </c>
      <c r="BW31"/>
      <c r="CI31" s="98" t="s">
        <v>399</v>
      </c>
      <c r="CJ31" s="98" t="s">
        <v>277</v>
      </c>
      <c r="CK31" s="61"/>
      <c r="CL31" s="61"/>
      <c r="CM31" s="61"/>
      <c r="CN31" s="92">
        <v>2000</v>
      </c>
    </row>
    <row r="32" spans="2:104" ht="36.75" customHeight="1" x14ac:dyDescent="0.2">
      <c r="L32" s="167" t="s">
        <v>799</v>
      </c>
      <c r="M32" s="167" t="s">
        <v>800</v>
      </c>
      <c r="N32" s="167" t="s">
        <v>914</v>
      </c>
      <c r="O32" s="61" t="s">
        <v>915</v>
      </c>
      <c r="P32" s="61"/>
      <c r="Q32" s="91">
        <v>43101</v>
      </c>
      <c r="R32" s="98" t="s">
        <v>961</v>
      </c>
      <c r="S32" s="167" t="s">
        <v>964</v>
      </c>
      <c r="T32" s="61" t="s">
        <v>1052</v>
      </c>
      <c r="U32" s="61"/>
      <c r="V32" s="167" t="s">
        <v>1002</v>
      </c>
      <c r="W32" s="103">
        <v>30000</v>
      </c>
      <c r="X32" s="61"/>
      <c r="Y32" s="103">
        <v>7601.28</v>
      </c>
      <c r="Z32" s="61"/>
      <c r="AA32" s="61"/>
      <c r="AB32" s="61"/>
      <c r="AC32" s="101">
        <f t="shared" si="7"/>
        <v>15000</v>
      </c>
      <c r="AD32" s="133"/>
      <c r="BA32" s="31" t="s">
        <v>344</v>
      </c>
      <c r="BB32" s="61"/>
      <c r="BC32" s="31"/>
      <c r="BD32" s="91"/>
      <c r="BE32" s="91"/>
      <c r="BF32" s="119"/>
      <c r="BG32" s="119"/>
      <c r="BH32" s="61"/>
      <c r="BI32" s="119"/>
      <c r="BJ32" s="119"/>
      <c r="BK32" s="108"/>
      <c r="BL32" s="61"/>
      <c r="BM32" s="61"/>
      <c r="BN32" s="61"/>
      <c r="BP32" s="61" t="s">
        <v>472</v>
      </c>
      <c r="BQ32" s="61" t="s">
        <v>426</v>
      </c>
      <c r="BR32" s="92"/>
      <c r="BS32" s="92"/>
      <c r="BU32" s="159" t="s">
        <v>508</v>
      </c>
      <c r="BV32" s="31" t="s">
        <v>509</v>
      </c>
      <c r="BW32"/>
      <c r="CI32" s="98" t="s">
        <v>400</v>
      </c>
      <c r="CJ32" s="98" t="s">
        <v>279</v>
      </c>
      <c r="CK32" s="61"/>
      <c r="CL32" s="61"/>
      <c r="CM32" s="61"/>
      <c r="CN32" s="92">
        <v>3000</v>
      </c>
    </row>
    <row r="33" spans="12:92" ht="36.75" customHeight="1" x14ac:dyDescent="0.2">
      <c r="L33" s="167" t="s">
        <v>786</v>
      </c>
      <c r="M33" s="167" t="s">
        <v>801</v>
      </c>
      <c r="N33" s="167" t="s">
        <v>802</v>
      </c>
      <c r="O33" s="61"/>
      <c r="P33" s="61"/>
      <c r="Q33" s="91">
        <v>43101</v>
      </c>
      <c r="R33" s="98" t="s">
        <v>961</v>
      </c>
      <c r="S33" s="167" t="s">
        <v>962</v>
      </c>
      <c r="T33" s="61" t="s">
        <v>1052</v>
      </c>
      <c r="U33" s="61"/>
      <c r="V33" s="167" t="s">
        <v>1003</v>
      </c>
      <c r="W33" s="99">
        <v>12000</v>
      </c>
      <c r="X33" s="61"/>
      <c r="Y33" s="99">
        <v>1849.03</v>
      </c>
      <c r="Z33" s="61"/>
      <c r="AA33" s="61"/>
      <c r="AB33" s="61"/>
      <c r="AC33" s="101">
        <f t="shared" si="7"/>
        <v>6000</v>
      </c>
      <c r="AD33" s="133"/>
      <c r="BA33" s="31" t="s">
        <v>345</v>
      </c>
      <c r="BB33" s="61"/>
      <c r="BC33" s="31"/>
      <c r="BD33" s="91"/>
      <c r="BE33" s="91"/>
      <c r="BF33" s="119"/>
      <c r="BG33" s="119"/>
      <c r="BH33" s="61"/>
      <c r="BI33" s="119"/>
      <c r="BJ33" s="119"/>
      <c r="BK33" s="108"/>
      <c r="BL33" s="61"/>
      <c r="BM33" s="61"/>
      <c r="BN33" s="61"/>
      <c r="BP33" s="61" t="s">
        <v>472</v>
      </c>
      <c r="BQ33" s="61" t="s">
        <v>427</v>
      </c>
      <c r="BR33" s="92"/>
      <c r="BS33" s="92"/>
      <c r="BU33" s="159" t="s">
        <v>510</v>
      </c>
      <c r="BV33" s="31" t="s">
        <v>511</v>
      </c>
      <c r="BW33"/>
      <c r="CI33" s="98" t="s">
        <v>401</v>
      </c>
      <c r="CJ33" s="98" t="s">
        <v>291</v>
      </c>
      <c r="CK33" s="61"/>
      <c r="CL33" s="61"/>
      <c r="CM33" s="61"/>
      <c r="CN33" s="92">
        <v>1500</v>
      </c>
    </row>
    <row r="34" spans="12:92" ht="36.75" customHeight="1" x14ac:dyDescent="0.2">
      <c r="L34" s="167" t="s">
        <v>803</v>
      </c>
      <c r="M34" s="167" t="s">
        <v>804</v>
      </c>
      <c r="N34" s="167" t="s">
        <v>916</v>
      </c>
      <c r="O34" s="61" t="s">
        <v>917</v>
      </c>
      <c r="P34" s="61"/>
      <c r="Q34" s="91">
        <v>43101</v>
      </c>
      <c r="R34" s="98" t="s">
        <v>961</v>
      </c>
      <c r="S34" s="167" t="s">
        <v>969</v>
      </c>
      <c r="T34" s="61" t="s">
        <v>1052</v>
      </c>
      <c r="U34" s="61"/>
      <c r="V34" s="167" t="s">
        <v>1004</v>
      </c>
      <c r="W34" s="99">
        <v>8333</v>
      </c>
      <c r="X34" s="61"/>
      <c r="Y34" s="99">
        <v>899.65</v>
      </c>
      <c r="Z34" s="61"/>
      <c r="AA34" s="61"/>
      <c r="AB34" s="61"/>
      <c r="AC34" s="101">
        <f t="shared" si="7"/>
        <v>4166.5</v>
      </c>
      <c r="AD34" s="133"/>
      <c r="BA34" s="31" t="s">
        <v>346</v>
      </c>
      <c r="BB34" s="61"/>
      <c r="BC34" s="31"/>
      <c r="BD34" s="91"/>
      <c r="BE34" s="91"/>
      <c r="BF34" s="119"/>
      <c r="BG34" s="119"/>
      <c r="BH34" s="61"/>
      <c r="BI34" s="119"/>
      <c r="BJ34" s="119"/>
      <c r="BK34" s="108"/>
      <c r="BL34" s="61"/>
      <c r="BM34" s="61"/>
      <c r="BN34" s="61"/>
      <c r="BP34" s="61" t="s">
        <v>472</v>
      </c>
      <c r="BQ34" s="61" t="s">
        <v>428</v>
      </c>
      <c r="BR34" s="92"/>
      <c r="BS34" s="92"/>
      <c r="BU34" s="159" t="s">
        <v>512</v>
      </c>
      <c r="BV34" s="31" t="s">
        <v>513</v>
      </c>
      <c r="BW34"/>
      <c r="CI34" s="98" t="s">
        <v>402</v>
      </c>
      <c r="CJ34" s="98" t="s">
        <v>272</v>
      </c>
      <c r="CK34" s="61"/>
      <c r="CL34" s="61"/>
      <c r="CM34" s="61"/>
      <c r="CN34" s="92">
        <v>1500</v>
      </c>
    </row>
    <row r="35" spans="12:92" ht="36.75" customHeight="1" x14ac:dyDescent="0.2">
      <c r="L35" s="167" t="s">
        <v>764</v>
      </c>
      <c r="M35" s="167" t="s">
        <v>805</v>
      </c>
      <c r="N35" s="167" t="s">
        <v>918</v>
      </c>
      <c r="O35" s="61" t="s">
        <v>919</v>
      </c>
      <c r="P35" s="61"/>
      <c r="Q35" s="91">
        <v>43101</v>
      </c>
      <c r="R35" s="98" t="s">
        <v>961</v>
      </c>
      <c r="S35" s="167" t="s">
        <v>964</v>
      </c>
      <c r="T35" s="61" t="s">
        <v>1052</v>
      </c>
      <c r="U35" s="61"/>
      <c r="V35" s="167" t="s">
        <v>1005</v>
      </c>
      <c r="W35" s="99">
        <v>30000</v>
      </c>
      <c r="X35" s="61"/>
      <c r="Y35" s="99">
        <v>7601.28</v>
      </c>
      <c r="Z35" s="61"/>
      <c r="AA35" s="61"/>
      <c r="AB35" s="61"/>
      <c r="AC35" s="101">
        <f t="shared" si="7"/>
        <v>15000</v>
      </c>
      <c r="AD35" s="133"/>
      <c r="BA35" s="31" t="s">
        <v>347</v>
      </c>
      <c r="BB35" s="61"/>
      <c r="BC35" s="31"/>
      <c r="BD35" s="91"/>
      <c r="BE35" s="91"/>
      <c r="BF35" s="119"/>
      <c r="BG35" s="119"/>
      <c r="BH35" s="61"/>
      <c r="BI35" s="119"/>
      <c r="BJ35" s="119"/>
      <c r="BK35" s="108"/>
      <c r="BL35" s="61"/>
      <c r="BM35" s="61"/>
      <c r="BN35" s="61"/>
      <c r="BP35" s="61" t="s">
        <v>473</v>
      </c>
      <c r="BQ35" s="61" t="s">
        <v>445</v>
      </c>
      <c r="BR35" s="92"/>
      <c r="BS35" s="92"/>
      <c r="BU35" s="159" t="s">
        <v>514</v>
      </c>
      <c r="BV35" s="31" t="s">
        <v>515</v>
      </c>
      <c r="BW35"/>
      <c r="CI35" s="98" t="s">
        <v>403</v>
      </c>
      <c r="CJ35" s="98" t="s">
        <v>296</v>
      </c>
      <c r="CK35" s="61"/>
      <c r="CL35" s="61"/>
      <c r="CM35" s="61"/>
      <c r="CN35" s="92">
        <v>1500</v>
      </c>
    </row>
    <row r="36" spans="12:92" ht="36.75" customHeight="1" x14ac:dyDescent="0.2">
      <c r="L36" s="167" t="s">
        <v>806</v>
      </c>
      <c r="M36" s="167" t="s">
        <v>807</v>
      </c>
      <c r="N36" s="167" t="s">
        <v>921</v>
      </c>
      <c r="O36" s="61" t="s">
        <v>920</v>
      </c>
      <c r="P36" s="61"/>
      <c r="Q36" s="91">
        <v>43101</v>
      </c>
      <c r="R36" s="98" t="s">
        <v>961</v>
      </c>
      <c r="S36" s="167" t="s">
        <v>962</v>
      </c>
      <c r="T36" s="61" t="s">
        <v>1052</v>
      </c>
      <c r="U36" s="61"/>
      <c r="V36" s="167" t="s">
        <v>1006</v>
      </c>
      <c r="W36" s="99">
        <v>17000</v>
      </c>
      <c r="X36" s="61"/>
      <c r="Y36" s="99">
        <v>3207.12</v>
      </c>
      <c r="Z36" s="61"/>
      <c r="AA36" s="61"/>
      <c r="AB36" s="61"/>
      <c r="AC36" s="101">
        <f t="shared" si="7"/>
        <v>8500</v>
      </c>
      <c r="AD36" s="133"/>
      <c r="BA36" s="31" t="s">
        <v>348</v>
      </c>
      <c r="BB36" s="61"/>
      <c r="BC36" s="31"/>
      <c r="BD36" s="91"/>
      <c r="BE36" s="91"/>
      <c r="BF36" s="119"/>
      <c r="BG36" s="119"/>
      <c r="BH36" s="61"/>
      <c r="BI36" s="119"/>
      <c r="BJ36" s="119"/>
      <c r="BK36" s="108"/>
      <c r="BL36" s="61"/>
      <c r="BM36" s="61"/>
      <c r="BN36" s="61"/>
      <c r="BP36" s="61" t="s">
        <v>473</v>
      </c>
      <c r="BQ36" s="61" t="s">
        <v>446</v>
      </c>
      <c r="BR36" s="92"/>
      <c r="BS36" s="92"/>
      <c r="BU36" s="159" t="s">
        <v>516</v>
      </c>
      <c r="BV36" s="31" t="s">
        <v>517</v>
      </c>
      <c r="BW36"/>
      <c r="CI36" s="98" t="s">
        <v>404</v>
      </c>
      <c r="CJ36" s="98" t="s">
        <v>297</v>
      </c>
      <c r="CK36" s="61"/>
      <c r="CL36" s="61"/>
      <c r="CM36" s="61"/>
      <c r="CN36" s="92">
        <v>1500</v>
      </c>
    </row>
    <row r="37" spans="12:92" ht="36.75" customHeight="1" x14ac:dyDescent="0.2">
      <c r="L37" s="167" t="s">
        <v>808</v>
      </c>
      <c r="M37" s="167" t="s">
        <v>809</v>
      </c>
      <c r="N37" s="167" t="s">
        <v>810</v>
      </c>
      <c r="O37" s="61"/>
      <c r="P37" s="61"/>
      <c r="Q37" s="91">
        <v>43101</v>
      </c>
      <c r="R37" s="98" t="s">
        <v>961</v>
      </c>
      <c r="S37" s="167" t="s">
        <v>969</v>
      </c>
      <c r="T37" s="61" t="s">
        <v>1052</v>
      </c>
      <c r="U37" s="61"/>
      <c r="V37" s="167" t="s">
        <v>1007</v>
      </c>
      <c r="W37" s="99">
        <v>9500</v>
      </c>
      <c r="X37" s="61"/>
      <c r="Y37" s="99">
        <v>1170</v>
      </c>
      <c r="Z37" s="61"/>
      <c r="AA37" s="61"/>
      <c r="AB37" s="61"/>
      <c r="AC37" s="101">
        <f t="shared" si="7"/>
        <v>4750</v>
      </c>
      <c r="AD37" s="133"/>
      <c r="BA37" s="31" t="s">
        <v>349</v>
      </c>
      <c r="BB37" s="61"/>
      <c r="BC37" s="31"/>
      <c r="BD37" s="91"/>
      <c r="BE37" s="91"/>
      <c r="BF37" s="119"/>
      <c r="BG37" s="119"/>
      <c r="BH37" s="61"/>
      <c r="BI37" s="119"/>
      <c r="BJ37" s="119"/>
      <c r="BK37" s="108"/>
      <c r="BL37" s="61"/>
      <c r="BM37" s="61"/>
      <c r="BN37" s="61"/>
      <c r="BP37" s="61" t="s">
        <v>473</v>
      </c>
      <c r="BQ37" s="61" t="s">
        <v>447</v>
      </c>
      <c r="BR37" s="92"/>
      <c r="BS37" s="92"/>
      <c r="BU37" s="159" t="s">
        <v>518</v>
      </c>
      <c r="BV37" s="31" t="s">
        <v>519</v>
      </c>
      <c r="BW37"/>
      <c r="CI37" s="98" t="s">
        <v>405</v>
      </c>
      <c r="CJ37" s="98" t="s">
        <v>287</v>
      </c>
      <c r="CK37" s="61"/>
      <c r="CL37" s="61"/>
      <c r="CM37" s="61"/>
      <c r="CN37" s="92">
        <v>1500</v>
      </c>
    </row>
    <row r="38" spans="12:92" ht="30" x14ac:dyDescent="0.2">
      <c r="L38" s="167" t="s">
        <v>811</v>
      </c>
      <c r="M38" s="167" t="s">
        <v>812</v>
      </c>
      <c r="N38" s="167" t="s">
        <v>911</v>
      </c>
      <c r="O38" s="61" t="s">
        <v>825</v>
      </c>
      <c r="P38" s="61"/>
      <c r="Q38" s="91">
        <v>43101</v>
      </c>
      <c r="R38" s="98" t="s">
        <v>961</v>
      </c>
      <c r="S38" s="167" t="s">
        <v>971</v>
      </c>
      <c r="T38" s="61" t="s">
        <v>1052</v>
      </c>
      <c r="U38" s="61"/>
      <c r="V38" s="167" t="s">
        <v>1008</v>
      </c>
      <c r="W38" s="99">
        <v>48000</v>
      </c>
      <c r="X38" s="61"/>
      <c r="Y38" s="99">
        <v>15339.55</v>
      </c>
      <c r="Z38" s="61"/>
      <c r="AA38" s="61"/>
      <c r="AB38" s="61"/>
      <c r="AC38" s="101">
        <f t="shared" si="7"/>
        <v>24000</v>
      </c>
      <c r="AD38" s="133"/>
      <c r="BA38" s="31" t="s">
        <v>350</v>
      </c>
      <c r="BB38" s="61"/>
      <c r="BC38" s="31"/>
      <c r="BD38" s="91"/>
      <c r="BE38" s="91"/>
      <c r="BF38" s="119"/>
      <c r="BG38" s="119"/>
      <c r="BH38" s="61"/>
      <c r="BI38" s="119"/>
      <c r="BJ38" s="119"/>
      <c r="BK38" s="108"/>
      <c r="BL38" s="61"/>
      <c r="BM38" s="61"/>
      <c r="BN38" s="61"/>
      <c r="BP38" s="61" t="s">
        <v>474</v>
      </c>
      <c r="BQ38" s="61" t="s">
        <v>448</v>
      </c>
      <c r="BR38" s="92"/>
      <c r="BS38" s="92"/>
      <c r="BU38" s="159" t="s">
        <v>520</v>
      </c>
      <c r="BV38" s="31" t="s">
        <v>521</v>
      </c>
      <c r="BW38"/>
      <c r="CN38" s="125">
        <f>SUM(CN6:CN37)</f>
        <v>94300</v>
      </c>
    </row>
    <row r="39" spans="12:92" ht="30" x14ac:dyDescent="0.2">
      <c r="L39" s="167" t="s">
        <v>813</v>
      </c>
      <c r="M39" s="167" t="s">
        <v>814</v>
      </c>
      <c r="N39" s="167" t="s">
        <v>860</v>
      </c>
      <c r="O39" s="61" t="s">
        <v>922</v>
      </c>
      <c r="P39" s="61"/>
      <c r="Q39" s="91">
        <v>43101</v>
      </c>
      <c r="R39" s="98" t="s">
        <v>961</v>
      </c>
      <c r="S39" s="167" t="s">
        <v>964</v>
      </c>
      <c r="T39" s="61" t="s">
        <v>1052</v>
      </c>
      <c r="U39" s="61"/>
      <c r="V39" s="167" t="s">
        <v>1009</v>
      </c>
      <c r="W39" s="99">
        <v>30000</v>
      </c>
      <c r="X39" s="61"/>
      <c r="Y39" s="99">
        <v>7601.28</v>
      </c>
      <c r="Z39" s="61"/>
      <c r="AA39" s="61"/>
      <c r="AB39" s="61"/>
      <c r="AC39" s="101">
        <f t="shared" si="7"/>
        <v>15000</v>
      </c>
      <c r="AD39" s="133"/>
      <c r="BA39" s="31" t="s">
        <v>351</v>
      </c>
      <c r="BB39" s="61"/>
      <c r="BC39" s="31"/>
      <c r="BD39" s="91"/>
      <c r="BE39" s="91"/>
      <c r="BF39" s="119"/>
      <c r="BG39" s="119"/>
      <c r="BH39" s="61"/>
      <c r="BI39" s="119"/>
      <c r="BJ39" s="119"/>
      <c r="BK39" s="108"/>
      <c r="BL39" s="61"/>
      <c r="BM39" s="61"/>
      <c r="BN39" s="61"/>
      <c r="BP39" s="61" t="s">
        <v>475</v>
      </c>
      <c r="BQ39" s="61" t="s">
        <v>449</v>
      </c>
      <c r="BR39" s="92"/>
      <c r="BS39" s="92"/>
      <c r="BU39" s="159" t="s">
        <v>522</v>
      </c>
      <c r="BV39" s="31" t="s">
        <v>523</v>
      </c>
      <c r="BW39"/>
    </row>
    <row r="40" spans="12:92" ht="30" x14ac:dyDescent="0.2">
      <c r="L40" s="167" t="s">
        <v>815</v>
      </c>
      <c r="M40" s="167" t="s">
        <v>816</v>
      </c>
      <c r="N40" s="167" t="s">
        <v>941</v>
      </c>
      <c r="O40" s="61" t="s">
        <v>923</v>
      </c>
      <c r="P40" s="61"/>
      <c r="Q40" s="91">
        <v>43101</v>
      </c>
      <c r="R40" s="98" t="s">
        <v>961</v>
      </c>
      <c r="S40" s="167" t="s">
        <v>962</v>
      </c>
      <c r="T40" s="61" t="s">
        <v>1052</v>
      </c>
      <c r="U40" s="61"/>
      <c r="V40" s="167" t="s">
        <v>1010</v>
      </c>
      <c r="W40" s="99">
        <v>15000</v>
      </c>
      <c r="X40" s="61"/>
      <c r="Y40" s="99">
        <v>2663.89</v>
      </c>
      <c r="Z40" s="61"/>
      <c r="AA40" s="61"/>
      <c r="AB40" s="61"/>
      <c r="AC40" s="101">
        <f t="shared" si="7"/>
        <v>7500</v>
      </c>
      <c r="AD40" s="133"/>
      <c r="BA40" s="31" t="s">
        <v>352</v>
      </c>
      <c r="BB40" s="61"/>
      <c r="BC40" s="31"/>
      <c r="BD40" s="91"/>
      <c r="BE40" s="91"/>
      <c r="BF40" s="119"/>
      <c r="BG40" s="119"/>
      <c r="BH40" s="61"/>
      <c r="BI40" s="119"/>
      <c r="BJ40" s="119"/>
      <c r="BK40" s="108"/>
      <c r="BL40" s="61"/>
      <c r="BM40" s="61"/>
      <c r="BN40" s="61"/>
      <c r="BP40" s="61" t="s">
        <v>476</v>
      </c>
      <c r="BQ40" s="61" t="s">
        <v>450</v>
      </c>
      <c r="BR40" s="92"/>
      <c r="BS40" s="92"/>
      <c r="BU40" s="159" t="s">
        <v>524</v>
      </c>
      <c r="BV40" s="31" t="s">
        <v>525</v>
      </c>
      <c r="BW40"/>
      <c r="CI40" s="164" t="s">
        <v>737</v>
      </c>
    </row>
    <row r="41" spans="12:92" ht="30" x14ac:dyDescent="0.2">
      <c r="L41" s="167" t="s">
        <v>817</v>
      </c>
      <c r="M41" s="167" t="s">
        <v>759</v>
      </c>
      <c r="N41" s="167" t="s">
        <v>942</v>
      </c>
      <c r="O41" s="61" t="s">
        <v>924</v>
      </c>
      <c r="P41" s="61"/>
      <c r="Q41" s="91">
        <v>43101</v>
      </c>
      <c r="R41" s="98" t="s">
        <v>961</v>
      </c>
      <c r="S41" s="167" t="s">
        <v>962</v>
      </c>
      <c r="T41" s="61" t="s">
        <v>1052</v>
      </c>
      <c r="U41" s="61"/>
      <c r="V41" s="167" t="s">
        <v>1011</v>
      </c>
      <c r="W41" s="99">
        <v>18000</v>
      </c>
      <c r="X41" s="61"/>
      <c r="Y41" s="99">
        <v>3498.75</v>
      </c>
      <c r="Z41" s="61"/>
      <c r="AA41" s="61"/>
      <c r="AB41" s="61"/>
      <c r="AC41" s="101">
        <f t="shared" si="7"/>
        <v>9000</v>
      </c>
      <c r="AD41" s="133"/>
      <c r="BA41" s="31" t="s">
        <v>353</v>
      </c>
      <c r="BB41" s="61"/>
      <c r="BC41" s="31"/>
      <c r="BD41" s="61"/>
      <c r="BE41" s="61"/>
      <c r="BF41" s="119"/>
      <c r="BG41" s="119"/>
      <c r="BH41" s="61"/>
      <c r="BI41" s="119"/>
      <c r="BJ41" s="119"/>
      <c r="BK41" s="108"/>
      <c r="BL41" s="61"/>
      <c r="BM41" s="61"/>
      <c r="BN41" s="61"/>
      <c r="BP41" s="61" t="s">
        <v>476</v>
      </c>
      <c r="BQ41" s="61" t="s">
        <v>451</v>
      </c>
      <c r="BR41" s="92"/>
      <c r="BS41" s="92"/>
      <c r="BU41" s="159" t="s">
        <v>526</v>
      </c>
      <c r="BV41" s="31" t="s">
        <v>527</v>
      </c>
      <c r="BW41"/>
    </row>
    <row r="42" spans="12:92" ht="30" x14ac:dyDescent="0.2">
      <c r="L42" s="167" t="s">
        <v>818</v>
      </c>
      <c r="M42" s="167" t="s">
        <v>819</v>
      </c>
      <c r="N42" s="167" t="s">
        <v>820</v>
      </c>
      <c r="O42" s="61"/>
      <c r="P42" s="61"/>
      <c r="Q42" s="91">
        <v>43101</v>
      </c>
      <c r="R42" s="98" t="s">
        <v>961</v>
      </c>
      <c r="S42" s="167" t="s">
        <v>962</v>
      </c>
      <c r="T42" s="61" t="s">
        <v>1052</v>
      </c>
      <c r="U42" s="61"/>
      <c r="V42" s="167" t="s">
        <v>1012</v>
      </c>
      <c r="W42" s="99">
        <v>20000</v>
      </c>
      <c r="X42" s="61"/>
      <c r="Y42" s="99">
        <v>4113.8100000000004</v>
      </c>
      <c r="Z42" s="61"/>
      <c r="AA42" s="61"/>
      <c r="AB42" s="61"/>
      <c r="AC42" s="101">
        <f t="shared" si="7"/>
        <v>10000</v>
      </c>
      <c r="AD42" s="133"/>
      <c r="BE42" s="131"/>
      <c r="BF42" s="135"/>
      <c r="BG42" s="135"/>
      <c r="BH42" s="135"/>
      <c r="BI42" s="135"/>
      <c r="BJ42" s="135"/>
      <c r="BK42" s="136"/>
      <c r="BL42" s="137"/>
      <c r="BM42" s="138"/>
      <c r="BN42" s="138"/>
      <c r="BP42" s="61" t="s">
        <v>476</v>
      </c>
      <c r="BQ42" s="61" t="s">
        <v>452</v>
      </c>
      <c r="BR42" s="92"/>
      <c r="BS42" s="92"/>
      <c r="BU42" s="159" t="s">
        <v>528</v>
      </c>
      <c r="BV42" s="31" t="s">
        <v>529</v>
      </c>
      <c r="BW42"/>
    </row>
    <row r="43" spans="12:92" ht="30" x14ac:dyDescent="0.2">
      <c r="L43" s="167" t="s">
        <v>821</v>
      </c>
      <c r="M43" s="167" t="s">
        <v>822</v>
      </c>
      <c r="N43" s="167" t="s">
        <v>943</v>
      </c>
      <c r="O43" s="61" t="s">
        <v>925</v>
      </c>
      <c r="P43" s="61"/>
      <c r="Q43" s="91">
        <v>43101</v>
      </c>
      <c r="R43" s="98" t="s">
        <v>961</v>
      </c>
      <c r="S43" s="167" t="s">
        <v>962</v>
      </c>
      <c r="T43" s="61" t="s">
        <v>1052</v>
      </c>
      <c r="U43" s="61"/>
      <c r="V43" s="167" t="s">
        <v>1013</v>
      </c>
      <c r="W43" s="99">
        <v>18000</v>
      </c>
      <c r="X43" s="61"/>
      <c r="Y43" s="99">
        <v>3498.75</v>
      </c>
      <c r="Z43" s="61"/>
      <c r="AA43" s="61"/>
      <c r="AB43" s="61"/>
      <c r="AC43" s="101">
        <f t="shared" si="7"/>
        <v>9000</v>
      </c>
      <c r="AD43" s="133"/>
      <c r="BD43" s="96"/>
      <c r="BE43" s="132"/>
      <c r="BF43" s="139"/>
      <c r="BG43" s="140"/>
      <c r="BH43" s="140"/>
      <c r="BI43" s="140"/>
      <c r="BJ43" s="140"/>
      <c r="BK43" s="141"/>
      <c r="BL43" s="141"/>
      <c r="BM43" s="138"/>
      <c r="BN43" s="138"/>
      <c r="BP43" s="61" t="s">
        <v>476</v>
      </c>
      <c r="BQ43" s="61" t="s">
        <v>453</v>
      </c>
      <c r="BR43" s="92"/>
      <c r="BS43" s="92"/>
      <c r="BU43" s="159" t="s">
        <v>530</v>
      </c>
      <c r="BV43" s="31" t="s">
        <v>531</v>
      </c>
      <c r="BW43"/>
    </row>
    <row r="44" spans="12:92" ht="30" x14ac:dyDescent="0.2">
      <c r="L44" s="167" t="s">
        <v>821</v>
      </c>
      <c r="M44" s="167" t="s">
        <v>764</v>
      </c>
      <c r="N44" s="167" t="s">
        <v>944</v>
      </c>
      <c r="O44" s="61" t="s">
        <v>911</v>
      </c>
      <c r="P44" s="61"/>
      <c r="Q44" s="91">
        <v>43101</v>
      </c>
      <c r="R44" s="98" t="s">
        <v>961</v>
      </c>
      <c r="S44" s="167" t="s">
        <v>962</v>
      </c>
      <c r="T44" s="61" t="s">
        <v>1052</v>
      </c>
      <c r="U44" s="61"/>
      <c r="V44" s="167" t="s">
        <v>1014</v>
      </c>
      <c r="W44" s="99">
        <v>20000</v>
      </c>
      <c r="X44" s="61"/>
      <c r="Y44" s="99">
        <v>4113.8100000000004</v>
      </c>
      <c r="Z44" s="61"/>
      <c r="AA44" s="61"/>
      <c r="AB44" s="61"/>
      <c r="AC44" s="101">
        <f t="shared" si="7"/>
        <v>10000</v>
      </c>
      <c r="AD44" s="133"/>
      <c r="BF44" s="142"/>
      <c r="BG44" s="142"/>
      <c r="BH44" s="142"/>
      <c r="BI44" s="142"/>
      <c r="BJ44" s="142"/>
      <c r="BK44" s="138"/>
      <c r="BL44" s="138"/>
      <c r="BM44" s="138"/>
      <c r="BN44" s="138"/>
      <c r="BP44" s="61" t="s">
        <v>477</v>
      </c>
      <c r="BQ44" s="61" t="s">
        <v>455</v>
      </c>
      <c r="BR44" s="92"/>
      <c r="BS44" s="92"/>
      <c r="BU44" s="159" t="s">
        <v>532</v>
      </c>
      <c r="BV44" s="31" t="s">
        <v>533</v>
      </c>
      <c r="BW44"/>
    </row>
    <row r="45" spans="12:92" ht="30" x14ac:dyDescent="0.2">
      <c r="L45" s="167" t="s">
        <v>823</v>
      </c>
      <c r="M45" s="167" t="s">
        <v>824</v>
      </c>
      <c r="N45" s="167" t="s">
        <v>825</v>
      </c>
      <c r="O45" s="61"/>
      <c r="P45" s="61"/>
      <c r="Q45" s="91">
        <v>43101</v>
      </c>
      <c r="R45" s="98" t="s">
        <v>961</v>
      </c>
      <c r="S45" s="167" t="s">
        <v>962</v>
      </c>
      <c r="T45" s="61" t="s">
        <v>1052</v>
      </c>
      <c r="U45" s="61"/>
      <c r="V45" s="167" t="s">
        <v>1015</v>
      </c>
      <c r="W45" s="99">
        <v>20000</v>
      </c>
      <c r="X45" s="61"/>
      <c r="Y45" s="100">
        <v>4113.8100000000004</v>
      </c>
      <c r="Z45" s="61"/>
      <c r="AA45" s="61"/>
      <c r="AB45" s="61"/>
      <c r="AC45" s="101">
        <f t="shared" si="7"/>
        <v>10000</v>
      </c>
      <c r="AD45" s="133"/>
      <c r="BP45" s="61" t="s">
        <v>477</v>
      </c>
      <c r="BQ45" s="61" t="s">
        <v>456</v>
      </c>
      <c r="BR45" s="92"/>
      <c r="BS45" s="92"/>
      <c r="BU45" s="159" t="s">
        <v>534</v>
      </c>
      <c r="BV45" s="31" t="s">
        <v>535</v>
      </c>
      <c r="BW45"/>
    </row>
    <row r="46" spans="12:92" ht="30" x14ac:dyDescent="0.2">
      <c r="L46" s="167" t="s">
        <v>826</v>
      </c>
      <c r="M46" s="167" t="s">
        <v>753</v>
      </c>
      <c r="N46" s="167" t="s">
        <v>945</v>
      </c>
      <c r="O46" s="61" t="s">
        <v>926</v>
      </c>
      <c r="P46" s="61"/>
      <c r="Q46" s="91">
        <v>43101</v>
      </c>
      <c r="R46" s="98" t="s">
        <v>961</v>
      </c>
      <c r="S46" s="167" t="s">
        <v>964</v>
      </c>
      <c r="T46" s="61" t="s">
        <v>1052</v>
      </c>
      <c r="U46" s="61"/>
      <c r="V46" s="167" t="s">
        <v>1016</v>
      </c>
      <c r="W46" s="99">
        <v>30000</v>
      </c>
      <c r="X46" s="61"/>
      <c r="Y46" s="100">
        <v>7601.28</v>
      </c>
      <c r="Z46" s="61"/>
      <c r="AA46" s="61"/>
      <c r="AB46" s="61"/>
      <c r="AC46" s="101">
        <f t="shared" si="7"/>
        <v>15000</v>
      </c>
      <c r="AD46" s="133"/>
      <c r="BP46" s="61" t="s">
        <v>477</v>
      </c>
      <c r="BQ46" s="61" t="s">
        <v>457</v>
      </c>
      <c r="BR46" s="92"/>
      <c r="BS46" s="92"/>
      <c r="BU46" s="159" t="s">
        <v>536</v>
      </c>
      <c r="BV46" s="31" t="s">
        <v>537</v>
      </c>
      <c r="BW46"/>
    </row>
    <row r="47" spans="12:92" ht="30" x14ac:dyDescent="0.2">
      <c r="L47" s="167" t="s">
        <v>827</v>
      </c>
      <c r="M47" s="167" t="s">
        <v>828</v>
      </c>
      <c r="N47" s="167" t="s">
        <v>946</v>
      </c>
      <c r="O47" s="61" t="s">
        <v>927</v>
      </c>
      <c r="P47" s="61"/>
      <c r="Q47" s="91">
        <v>43101</v>
      </c>
      <c r="R47" s="98" t="s">
        <v>961</v>
      </c>
      <c r="S47" s="167" t="s">
        <v>962</v>
      </c>
      <c r="T47" s="61" t="s">
        <v>1052</v>
      </c>
      <c r="U47" s="61"/>
      <c r="V47" s="167" t="s">
        <v>1017</v>
      </c>
      <c r="W47" s="99">
        <v>15000</v>
      </c>
      <c r="X47" s="61"/>
      <c r="Y47" s="99">
        <v>2663.89</v>
      </c>
      <c r="Z47" s="61"/>
      <c r="AA47" s="61"/>
      <c r="AB47" s="61"/>
      <c r="AC47" s="101">
        <f t="shared" si="7"/>
        <v>7500</v>
      </c>
      <c r="AD47" s="133"/>
      <c r="BP47" s="61" t="s">
        <v>477</v>
      </c>
      <c r="BQ47" s="61" t="s">
        <v>458</v>
      </c>
      <c r="BR47" s="92"/>
      <c r="BS47" s="92"/>
      <c r="BU47" s="159" t="s">
        <v>538</v>
      </c>
      <c r="BV47" s="31" t="s">
        <v>539</v>
      </c>
      <c r="BW47"/>
    </row>
    <row r="48" spans="12:92" ht="30" x14ac:dyDescent="0.2">
      <c r="L48" s="167" t="s">
        <v>829</v>
      </c>
      <c r="M48" s="167" t="s">
        <v>830</v>
      </c>
      <c r="N48" s="167" t="s">
        <v>911</v>
      </c>
      <c r="O48" s="61" t="s">
        <v>928</v>
      </c>
      <c r="P48" s="61"/>
      <c r="Q48" s="91">
        <v>43101</v>
      </c>
      <c r="R48" s="98" t="s">
        <v>961</v>
      </c>
      <c r="S48" s="167" t="s">
        <v>964</v>
      </c>
      <c r="T48" s="61" t="s">
        <v>1052</v>
      </c>
      <c r="U48" s="61"/>
      <c r="V48" s="167" t="s">
        <v>1018</v>
      </c>
      <c r="W48" s="99">
        <v>38000</v>
      </c>
      <c r="X48" s="61"/>
      <c r="Y48" s="99">
        <v>11029.85</v>
      </c>
      <c r="Z48" s="61"/>
      <c r="AA48" s="61"/>
      <c r="AB48" s="61"/>
      <c r="AC48" s="101">
        <f t="shared" si="7"/>
        <v>19000</v>
      </c>
      <c r="AD48" s="133"/>
      <c r="BP48" s="61" t="s">
        <v>477</v>
      </c>
      <c r="BQ48" s="61" t="s">
        <v>459</v>
      </c>
      <c r="BR48" s="92"/>
      <c r="BS48" s="92"/>
      <c r="BU48" s="159" t="s">
        <v>540</v>
      </c>
      <c r="BV48" s="31" t="s">
        <v>541</v>
      </c>
      <c r="BW48"/>
    </row>
    <row r="49" spans="12:75" ht="30" x14ac:dyDescent="0.2">
      <c r="L49" s="167" t="s">
        <v>831</v>
      </c>
      <c r="M49" s="167" t="s">
        <v>832</v>
      </c>
      <c r="N49" s="167" t="s">
        <v>947</v>
      </c>
      <c r="O49" s="61" t="s">
        <v>929</v>
      </c>
      <c r="P49" s="61"/>
      <c r="Q49" s="91">
        <v>43101</v>
      </c>
      <c r="R49" s="98" t="s">
        <v>961</v>
      </c>
      <c r="S49" s="167" t="s">
        <v>962</v>
      </c>
      <c r="T49" s="61" t="s">
        <v>1052</v>
      </c>
      <c r="U49" s="61"/>
      <c r="V49" s="167" t="s">
        <v>1019</v>
      </c>
      <c r="W49" s="99">
        <v>15000</v>
      </c>
      <c r="X49" s="61"/>
      <c r="Y49" s="99">
        <v>2663.89</v>
      </c>
      <c r="Z49" s="61"/>
      <c r="AA49" s="61"/>
      <c r="AB49" s="61"/>
      <c r="AC49" s="101">
        <f t="shared" si="7"/>
        <v>7500</v>
      </c>
      <c r="AD49" s="133"/>
      <c r="BP49" s="61" t="s">
        <v>477</v>
      </c>
      <c r="BQ49" s="61" t="s">
        <v>460</v>
      </c>
      <c r="BR49" s="92"/>
      <c r="BS49" s="92"/>
      <c r="BU49" s="159" t="s">
        <v>542</v>
      </c>
      <c r="BV49" s="31" t="s">
        <v>543</v>
      </c>
      <c r="BW49"/>
    </row>
    <row r="50" spans="12:75" ht="32" x14ac:dyDescent="0.2">
      <c r="L50" s="167" t="s">
        <v>833</v>
      </c>
      <c r="M50" s="167" t="s">
        <v>834</v>
      </c>
      <c r="N50" s="167" t="s">
        <v>948</v>
      </c>
      <c r="O50" s="61" t="s">
        <v>930</v>
      </c>
      <c r="P50" s="61"/>
      <c r="Q50" s="91">
        <v>43101</v>
      </c>
      <c r="R50" s="98" t="s">
        <v>961</v>
      </c>
      <c r="S50" s="167" t="s">
        <v>969</v>
      </c>
      <c r="T50" s="61" t="s">
        <v>1052</v>
      </c>
      <c r="U50" s="61"/>
      <c r="V50" s="167" t="s">
        <v>1020</v>
      </c>
      <c r="W50" s="99">
        <v>8000</v>
      </c>
      <c r="X50" s="61"/>
      <c r="Y50" s="99">
        <v>826.94</v>
      </c>
      <c r="Z50" s="61"/>
      <c r="AA50" s="61"/>
      <c r="AB50" s="61"/>
      <c r="AC50" s="101">
        <f t="shared" si="7"/>
        <v>4000</v>
      </c>
      <c r="AD50" s="133"/>
      <c r="BP50" s="61" t="s">
        <v>478</v>
      </c>
      <c r="BQ50" s="61" t="s">
        <v>461</v>
      </c>
      <c r="BR50" s="92"/>
      <c r="BS50" s="92"/>
      <c r="BU50" s="159" t="s">
        <v>544</v>
      </c>
      <c r="BV50" s="31" t="s">
        <v>545</v>
      </c>
      <c r="BW50"/>
    </row>
    <row r="51" spans="12:75" ht="30" x14ac:dyDescent="0.2">
      <c r="L51" s="167" t="s">
        <v>833</v>
      </c>
      <c r="M51" s="167" t="s">
        <v>834</v>
      </c>
      <c r="N51" s="167" t="s">
        <v>949</v>
      </c>
      <c r="O51" s="61" t="s">
        <v>779</v>
      </c>
      <c r="P51" s="61"/>
      <c r="Q51" s="91">
        <v>43101</v>
      </c>
      <c r="R51" s="98" t="s">
        <v>961</v>
      </c>
      <c r="S51" s="167" t="s">
        <v>970</v>
      </c>
      <c r="T51" s="61" t="s">
        <v>1052</v>
      </c>
      <c r="U51" s="61"/>
      <c r="V51" s="167" t="s">
        <v>1021</v>
      </c>
      <c r="W51" s="99">
        <v>25000</v>
      </c>
      <c r="X51" s="61"/>
      <c r="Y51" s="99">
        <v>5651.47</v>
      </c>
      <c r="Z51" s="61"/>
      <c r="AA51" s="61"/>
      <c r="AB51" s="61"/>
      <c r="AC51" s="101">
        <f t="shared" si="7"/>
        <v>12500</v>
      </c>
      <c r="AD51" s="133"/>
      <c r="BP51" s="61" t="s">
        <v>478</v>
      </c>
      <c r="BQ51" s="61" t="s">
        <v>462</v>
      </c>
      <c r="BR51" s="92"/>
      <c r="BS51" s="92"/>
      <c r="BU51" s="159" t="s">
        <v>546</v>
      </c>
      <c r="BV51" s="31" t="s">
        <v>547</v>
      </c>
      <c r="BW51"/>
    </row>
    <row r="52" spans="12:75" ht="30" x14ac:dyDescent="0.2">
      <c r="L52" s="167" t="s">
        <v>835</v>
      </c>
      <c r="M52" s="167" t="s">
        <v>836</v>
      </c>
      <c r="N52" s="167" t="s">
        <v>837</v>
      </c>
      <c r="O52" s="61"/>
      <c r="P52" s="61"/>
      <c r="Q52" s="91">
        <v>43101</v>
      </c>
      <c r="R52" s="98" t="s">
        <v>961</v>
      </c>
      <c r="S52" s="167" t="s">
        <v>972</v>
      </c>
      <c r="T52" s="61" t="s">
        <v>1052</v>
      </c>
      <c r="U52" s="61"/>
      <c r="V52" s="167" t="s">
        <v>1022</v>
      </c>
      <c r="W52" s="99">
        <v>44000</v>
      </c>
      <c r="X52" s="61"/>
      <c r="Y52" s="99">
        <v>13601.28</v>
      </c>
      <c r="Z52" s="61"/>
      <c r="AA52" s="61"/>
      <c r="AB52" s="61"/>
      <c r="AC52" s="101">
        <f t="shared" si="7"/>
        <v>22000</v>
      </c>
      <c r="AD52" s="133"/>
      <c r="BP52" s="61" t="s">
        <v>478</v>
      </c>
      <c r="BQ52" s="61" t="s">
        <v>463</v>
      </c>
      <c r="BR52" s="92"/>
      <c r="BU52" s="159" t="s">
        <v>548</v>
      </c>
      <c r="BV52" s="31" t="s">
        <v>549</v>
      </c>
      <c r="BW52"/>
    </row>
    <row r="53" spans="12:75" ht="30" x14ac:dyDescent="0.2">
      <c r="L53" s="167" t="s">
        <v>838</v>
      </c>
      <c r="M53" s="167" t="s">
        <v>839</v>
      </c>
      <c r="N53" s="167" t="s">
        <v>840</v>
      </c>
      <c r="O53" s="61"/>
      <c r="P53" s="61"/>
      <c r="Q53" s="91">
        <v>43101</v>
      </c>
      <c r="R53" s="98" t="s">
        <v>961</v>
      </c>
      <c r="S53" s="167" t="s">
        <v>966</v>
      </c>
      <c r="T53" s="61" t="s">
        <v>1052</v>
      </c>
      <c r="U53" s="61"/>
      <c r="V53" s="167" t="s">
        <v>1023</v>
      </c>
      <c r="W53" s="99">
        <v>15000</v>
      </c>
      <c r="X53" s="61"/>
      <c r="Y53" s="105">
        <v>2663.89</v>
      </c>
      <c r="Z53" s="61"/>
      <c r="AA53" s="61"/>
      <c r="AB53" s="61"/>
      <c r="AC53" s="101">
        <f t="shared" si="7"/>
        <v>7500</v>
      </c>
      <c r="AD53" s="133"/>
      <c r="BP53" s="61" t="s">
        <v>479</v>
      </c>
      <c r="BQ53" s="61" t="s">
        <v>1103</v>
      </c>
      <c r="BR53" s="92"/>
      <c r="BS53" s="92"/>
      <c r="BU53" s="159" t="s">
        <v>550</v>
      </c>
      <c r="BV53" s="31" t="s">
        <v>551</v>
      </c>
      <c r="BW53"/>
    </row>
    <row r="54" spans="12:75" ht="33.75" customHeight="1" x14ac:dyDescent="0.2">
      <c r="L54" s="167" t="s">
        <v>841</v>
      </c>
      <c r="M54" s="167" t="s">
        <v>842</v>
      </c>
      <c r="N54" s="167" t="s">
        <v>918</v>
      </c>
      <c r="O54" s="61" t="s">
        <v>911</v>
      </c>
      <c r="P54" s="61"/>
      <c r="Q54" s="91">
        <v>43101</v>
      </c>
      <c r="R54" s="98" t="s">
        <v>961</v>
      </c>
      <c r="S54" s="167" t="s">
        <v>973</v>
      </c>
      <c r="T54" s="61" t="s">
        <v>1052</v>
      </c>
      <c r="U54" s="61"/>
      <c r="V54" s="167" t="s">
        <v>1024</v>
      </c>
      <c r="W54" s="99">
        <v>15000</v>
      </c>
      <c r="X54" s="61"/>
      <c r="Y54" s="99">
        <v>2663.89</v>
      </c>
      <c r="Z54" s="61"/>
      <c r="AA54" s="61"/>
      <c r="AB54" s="61"/>
      <c r="AC54" s="101">
        <f t="shared" si="7"/>
        <v>7500</v>
      </c>
      <c r="AD54" s="133"/>
      <c r="BP54" s="61" t="s">
        <v>480</v>
      </c>
      <c r="BQ54" s="61" t="s">
        <v>465</v>
      </c>
      <c r="BR54" s="92"/>
      <c r="BS54" s="92"/>
      <c r="BU54" s="159" t="s">
        <v>552</v>
      </c>
      <c r="BV54" s="31" t="s">
        <v>553</v>
      </c>
      <c r="BW54"/>
    </row>
    <row r="55" spans="12:75" ht="30" x14ac:dyDescent="0.2">
      <c r="L55" s="167" t="s">
        <v>843</v>
      </c>
      <c r="M55" s="167" t="s">
        <v>844</v>
      </c>
      <c r="N55" s="167" t="s">
        <v>911</v>
      </c>
      <c r="O55" s="61" t="s">
        <v>774</v>
      </c>
      <c r="P55" s="61"/>
      <c r="Q55" s="91">
        <v>43101</v>
      </c>
      <c r="R55" s="98" t="s">
        <v>961</v>
      </c>
      <c r="S55" s="167" t="s">
        <v>970</v>
      </c>
      <c r="T55" s="61" t="s">
        <v>1052</v>
      </c>
      <c r="U55" s="61"/>
      <c r="V55" s="167" t="s">
        <v>1025</v>
      </c>
      <c r="W55" s="99">
        <v>30000</v>
      </c>
      <c r="X55" s="61"/>
      <c r="Y55" s="99">
        <v>7601.28</v>
      </c>
      <c r="Z55" s="61"/>
      <c r="AA55" s="61"/>
      <c r="AB55" s="61"/>
      <c r="AC55" s="101">
        <f t="shared" si="7"/>
        <v>15000</v>
      </c>
      <c r="AD55" s="133"/>
      <c r="BP55" s="61" t="s">
        <v>481</v>
      </c>
      <c r="BQ55" s="61" t="s">
        <v>454</v>
      </c>
      <c r="BR55" s="92"/>
      <c r="BS55" s="92"/>
      <c r="BU55" s="159" t="s">
        <v>554</v>
      </c>
      <c r="BV55" s="31" t="s">
        <v>555</v>
      </c>
      <c r="BW55"/>
    </row>
    <row r="56" spans="12:75" ht="30" x14ac:dyDescent="0.2">
      <c r="L56" s="167" t="s">
        <v>824</v>
      </c>
      <c r="M56" s="167" t="s">
        <v>758</v>
      </c>
      <c r="N56" s="167" t="s">
        <v>950</v>
      </c>
      <c r="O56" s="61" t="s">
        <v>931</v>
      </c>
      <c r="P56" s="61"/>
      <c r="Q56" s="91">
        <v>43101</v>
      </c>
      <c r="R56" s="98" t="s">
        <v>961</v>
      </c>
      <c r="S56" s="167" t="s">
        <v>962</v>
      </c>
      <c r="T56" s="61" t="s">
        <v>1052</v>
      </c>
      <c r="U56" s="61"/>
      <c r="V56" s="167" t="s">
        <v>1026</v>
      </c>
      <c r="W56" s="99">
        <v>15000</v>
      </c>
      <c r="X56" s="61"/>
      <c r="Y56" s="99">
        <v>2663.89</v>
      </c>
      <c r="Z56" s="61"/>
      <c r="AA56" s="61"/>
      <c r="AB56" s="61"/>
      <c r="AC56" s="101">
        <f t="shared" si="7"/>
        <v>7500</v>
      </c>
      <c r="AD56" s="133"/>
      <c r="BP56" s="61" t="s">
        <v>482</v>
      </c>
      <c r="BQ56" s="61" t="s">
        <v>464</v>
      </c>
      <c r="BR56" s="92"/>
      <c r="BS56" s="92"/>
      <c r="BU56" s="159" t="s">
        <v>556</v>
      </c>
      <c r="BV56" s="31" t="s">
        <v>557</v>
      </c>
      <c r="BW56"/>
    </row>
    <row r="57" spans="12:75" ht="30" x14ac:dyDescent="0.2">
      <c r="L57" s="167" t="s">
        <v>845</v>
      </c>
      <c r="M57" s="167" t="s">
        <v>846</v>
      </c>
      <c r="N57" s="167" t="s">
        <v>944</v>
      </c>
      <c r="O57" s="61" t="s">
        <v>932</v>
      </c>
      <c r="P57" s="61"/>
      <c r="Q57" s="91">
        <v>43101</v>
      </c>
      <c r="R57" s="98" t="s">
        <v>961</v>
      </c>
      <c r="S57" s="167" t="s">
        <v>962</v>
      </c>
      <c r="T57" s="61" t="s">
        <v>1052</v>
      </c>
      <c r="U57" s="61"/>
      <c r="V57" s="167" t="s">
        <v>1027</v>
      </c>
      <c r="W57" s="99">
        <v>25000</v>
      </c>
      <c r="X57" s="61"/>
      <c r="Y57" s="99">
        <v>5651.47</v>
      </c>
      <c r="Z57" s="61"/>
      <c r="AA57" s="61"/>
      <c r="AB57" s="61"/>
      <c r="AC57" s="101">
        <f t="shared" si="7"/>
        <v>12500</v>
      </c>
      <c r="AD57" s="133"/>
      <c r="BP57" s="61" t="s">
        <v>482</v>
      </c>
      <c r="BQ57" s="61" t="s">
        <v>466</v>
      </c>
      <c r="BR57" s="92"/>
      <c r="BS57" s="92"/>
      <c r="BU57" s="159" t="s">
        <v>558</v>
      </c>
      <c r="BV57" s="31" t="s">
        <v>559</v>
      </c>
      <c r="BW57"/>
    </row>
    <row r="58" spans="12:75" ht="32" x14ac:dyDescent="0.2">
      <c r="L58" s="167" t="s">
        <v>847</v>
      </c>
      <c r="M58" s="167" t="s">
        <v>848</v>
      </c>
      <c r="N58" s="167" t="s">
        <v>849</v>
      </c>
      <c r="O58" s="61"/>
      <c r="P58" s="61"/>
      <c r="Q58" s="91">
        <v>43101</v>
      </c>
      <c r="R58" s="98" t="s">
        <v>961</v>
      </c>
      <c r="S58" s="167" t="s">
        <v>969</v>
      </c>
      <c r="T58" s="61" t="s">
        <v>1052</v>
      </c>
      <c r="U58" s="61"/>
      <c r="V58" s="167" t="s">
        <v>1028</v>
      </c>
      <c r="W58" s="99">
        <v>10000</v>
      </c>
      <c r="X58" s="61"/>
      <c r="Y58" s="99">
        <v>1305.8</v>
      </c>
      <c r="Z58" s="61"/>
      <c r="AA58" s="61"/>
      <c r="AB58" s="61"/>
      <c r="AC58" s="101">
        <f t="shared" si="7"/>
        <v>5000</v>
      </c>
      <c r="AD58" s="133"/>
      <c r="BP58" s="61" t="s">
        <v>482</v>
      </c>
      <c r="BQ58" s="61" t="s">
        <v>467</v>
      </c>
      <c r="BR58" s="92"/>
      <c r="BS58" s="92"/>
      <c r="BU58" s="159" t="s">
        <v>560</v>
      </c>
      <c r="BV58" s="31" t="s">
        <v>561</v>
      </c>
      <c r="BW58"/>
    </row>
    <row r="59" spans="12:75" ht="30" x14ac:dyDescent="0.2">
      <c r="L59" s="168" t="s">
        <v>850</v>
      </c>
      <c r="M59" s="168" t="s">
        <v>851</v>
      </c>
      <c r="N59" s="169" t="s">
        <v>852</v>
      </c>
      <c r="O59" s="61"/>
      <c r="P59" s="61"/>
      <c r="Q59" s="91">
        <v>43101</v>
      </c>
      <c r="R59" s="98" t="s">
        <v>961</v>
      </c>
      <c r="S59" s="173" t="s">
        <v>962</v>
      </c>
      <c r="T59" s="61" t="s">
        <v>1052</v>
      </c>
      <c r="U59" s="61"/>
      <c r="V59" s="177" t="s">
        <v>1029</v>
      </c>
      <c r="W59" s="99">
        <v>13000</v>
      </c>
      <c r="X59" s="61"/>
      <c r="Y59" s="99">
        <v>2120.65</v>
      </c>
      <c r="Z59" s="61"/>
      <c r="AA59" s="61"/>
      <c r="AB59" s="61"/>
      <c r="AC59" s="101">
        <f t="shared" si="7"/>
        <v>6500</v>
      </c>
      <c r="AD59" s="133"/>
      <c r="BS59" s="92">
        <f>SUM(BS6:BS26)</f>
        <v>5453.48</v>
      </c>
      <c r="BU59" s="159" t="s">
        <v>562</v>
      </c>
      <c r="BV59" s="31" t="s">
        <v>563</v>
      </c>
      <c r="BW59"/>
    </row>
    <row r="60" spans="12:75" ht="32" x14ac:dyDescent="0.2">
      <c r="L60" s="170" t="s">
        <v>853</v>
      </c>
      <c r="M60" s="170" t="s">
        <v>854</v>
      </c>
      <c r="N60" s="170" t="s">
        <v>951</v>
      </c>
      <c r="O60" s="61" t="s">
        <v>933</v>
      </c>
      <c r="P60" s="61"/>
      <c r="Q60" s="91">
        <v>43101</v>
      </c>
      <c r="R60" s="98" t="s">
        <v>961</v>
      </c>
      <c r="S60" s="174" t="s">
        <v>969</v>
      </c>
      <c r="T60" s="61" t="s">
        <v>1052</v>
      </c>
      <c r="U60" s="61"/>
      <c r="V60" s="176" t="s">
        <v>1030</v>
      </c>
      <c r="W60" s="99">
        <v>10000</v>
      </c>
      <c r="X60" s="61"/>
      <c r="Y60" s="99">
        <v>1305.8</v>
      </c>
      <c r="Z60" s="61"/>
      <c r="AA60" s="61"/>
      <c r="AB60" s="61"/>
      <c r="AC60" s="101">
        <f t="shared" si="7"/>
        <v>5000</v>
      </c>
      <c r="AD60" s="133"/>
      <c r="BU60" s="159" t="s">
        <v>564</v>
      </c>
      <c r="BV60" s="31" t="s">
        <v>565</v>
      </c>
      <c r="BW60"/>
    </row>
    <row r="61" spans="12:75" ht="32" x14ac:dyDescent="0.2">
      <c r="L61" s="170" t="s">
        <v>855</v>
      </c>
      <c r="M61" s="170" t="s">
        <v>766</v>
      </c>
      <c r="N61" s="170" t="s">
        <v>856</v>
      </c>
      <c r="O61" s="61"/>
      <c r="P61" s="61"/>
      <c r="Q61" s="91">
        <v>43101</v>
      </c>
      <c r="R61" s="98" t="s">
        <v>961</v>
      </c>
      <c r="S61" s="174" t="s">
        <v>969</v>
      </c>
      <c r="T61" s="61" t="s">
        <v>1052</v>
      </c>
      <c r="U61" s="61"/>
      <c r="V61" s="176" t="s">
        <v>1031</v>
      </c>
      <c r="W61" s="99">
        <v>12000</v>
      </c>
      <c r="X61" s="61"/>
      <c r="Y61" s="99">
        <v>1849.03</v>
      </c>
      <c r="Z61" s="61"/>
      <c r="AA61" s="61"/>
      <c r="AB61" s="61"/>
      <c r="AC61" s="101">
        <f t="shared" si="7"/>
        <v>6000</v>
      </c>
      <c r="AD61" s="133"/>
      <c r="BS61" s="181">
        <f>BS59*12</f>
        <v>65441.759999999995</v>
      </c>
      <c r="BU61" s="159" t="s">
        <v>566</v>
      </c>
      <c r="BV61" s="31" t="s">
        <v>567</v>
      </c>
      <c r="BW61"/>
    </row>
    <row r="62" spans="12:75" ht="32" x14ac:dyDescent="0.2">
      <c r="L62" s="171" t="s">
        <v>857</v>
      </c>
      <c r="M62" s="171" t="s">
        <v>858</v>
      </c>
      <c r="N62" s="171" t="s">
        <v>752</v>
      </c>
      <c r="O62" s="61"/>
      <c r="P62" s="61"/>
      <c r="Q62" s="91">
        <v>43101</v>
      </c>
      <c r="R62" s="98" t="s">
        <v>961</v>
      </c>
      <c r="S62" s="175" t="s">
        <v>302</v>
      </c>
      <c r="T62" s="61" t="s">
        <v>1052</v>
      </c>
      <c r="U62" s="61"/>
      <c r="V62" s="167" t="s">
        <v>1032</v>
      </c>
      <c r="W62" s="99">
        <v>12000</v>
      </c>
      <c r="X62" s="61"/>
      <c r="Y62" s="99">
        <v>1849.03</v>
      </c>
      <c r="Z62" s="61"/>
      <c r="AA62" s="61"/>
      <c r="AB62" s="61"/>
      <c r="AC62" s="101">
        <f t="shared" si="7"/>
        <v>6000</v>
      </c>
      <c r="AD62" s="133"/>
      <c r="BU62" s="159" t="s">
        <v>568</v>
      </c>
      <c r="BV62" s="31" t="s">
        <v>569</v>
      </c>
      <c r="BW62"/>
    </row>
    <row r="63" spans="12:75" ht="30" x14ac:dyDescent="0.2">
      <c r="L63" s="171" t="s">
        <v>859</v>
      </c>
      <c r="M63" s="171" t="s">
        <v>764</v>
      </c>
      <c r="N63" s="171" t="s">
        <v>860</v>
      </c>
      <c r="O63" s="61"/>
      <c r="P63" s="61"/>
      <c r="Q63" s="91">
        <v>43101</v>
      </c>
      <c r="R63" s="98" t="s">
        <v>961</v>
      </c>
      <c r="S63" s="175" t="s">
        <v>962</v>
      </c>
      <c r="T63" s="61" t="s">
        <v>1052</v>
      </c>
      <c r="U63" s="61"/>
      <c r="V63" s="167" t="s">
        <v>1033</v>
      </c>
      <c r="W63" s="99">
        <v>20000</v>
      </c>
      <c r="X63" s="61"/>
      <c r="Y63" s="99">
        <v>4113.8100000000004</v>
      </c>
      <c r="Z63" s="61"/>
      <c r="AA63" s="61"/>
      <c r="AB63" s="61"/>
      <c r="AC63" s="101">
        <f t="shared" si="7"/>
        <v>10000</v>
      </c>
      <c r="AD63" s="133"/>
      <c r="BU63" s="159" t="s">
        <v>570</v>
      </c>
      <c r="BV63" s="31" t="s">
        <v>571</v>
      </c>
      <c r="BW63"/>
    </row>
    <row r="64" spans="12:75" ht="30" x14ac:dyDescent="0.2">
      <c r="L64" s="171" t="s">
        <v>861</v>
      </c>
      <c r="M64" s="171" t="s">
        <v>862</v>
      </c>
      <c r="N64" s="171" t="s">
        <v>952</v>
      </c>
      <c r="O64" s="61" t="s">
        <v>934</v>
      </c>
      <c r="P64" s="61"/>
      <c r="Q64" s="91">
        <v>43101</v>
      </c>
      <c r="R64" s="98" t="s">
        <v>961</v>
      </c>
      <c r="S64" s="175" t="s">
        <v>962</v>
      </c>
      <c r="T64" s="61" t="s">
        <v>1052</v>
      </c>
      <c r="U64" s="61"/>
      <c r="V64" s="167" t="s">
        <v>1034</v>
      </c>
      <c r="W64" s="99">
        <v>19000</v>
      </c>
      <c r="X64" s="61"/>
      <c r="Y64" s="99">
        <v>3806.28</v>
      </c>
      <c r="Z64" s="61"/>
      <c r="AA64" s="61"/>
      <c r="AB64" s="61"/>
      <c r="AC64" s="101">
        <f t="shared" si="7"/>
        <v>9500</v>
      </c>
      <c r="AD64" s="133"/>
      <c r="BU64" s="159" t="s">
        <v>572</v>
      </c>
      <c r="BV64" s="31" t="s">
        <v>573</v>
      </c>
      <c r="BW64"/>
    </row>
    <row r="65" spans="12:75" ht="32" x14ac:dyDescent="0.2">
      <c r="L65" s="171" t="s">
        <v>863</v>
      </c>
      <c r="M65" s="171" t="s">
        <v>864</v>
      </c>
      <c r="N65" s="171" t="s">
        <v>953</v>
      </c>
      <c r="O65" s="61" t="s">
        <v>932</v>
      </c>
      <c r="P65" s="61"/>
      <c r="Q65" s="91">
        <v>43101</v>
      </c>
      <c r="R65" s="98" t="s">
        <v>961</v>
      </c>
      <c r="S65" s="175" t="s">
        <v>969</v>
      </c>
      <c r="T65" s="61" t="s">
        <v>1052</v>
      </c>
      <c r="U65" s="61"/>
      <c r="V65" s="176" t="s">
        <v>1035</v>
      </c>
      <c r="W65" s="99">
        <v>8000</v>
      </c>
      <c r="X65" s="61"/>
      <c r="Y65" s="99">
        <v>826.94</v>
      </c>
      <c r="Z65" s="61"/>
      <c r="AA65" s="61"/>
      <c r="AB65" s="61"/>
      <c r="AC65" s="101">
        <f t="shared" si="7"/>
        <v>4000</v>
      </c>
      <c r="AD65" s="133"/>
      <c r="BU65" s="159" t="s">
        <v>574</v>
      </c>
      <c r="BV65" s="31" t="s">
        <v>575</v>
      </c>
      <c r="BW65"/>
    </row>
    <row r="66" spans="12:75" ht="30" x14ac:dyDescent="0.2">
      <c r="L66" s="171" t="s">
        <v>865</v>
      </c>
      <c r="M66" s="171" t="s">
        <v>866</v>
      </c>
      <c r="N66" s="171" t="s">
        <v>867</v>
      </c>
      <c r="O66" s="61"/>
      <c r="P66" s="61"/>
      <c r="Q66" s="91">
        <v>43101</v>
      </c>
      <c r="R66" s="98" t="s">
        <v>961</v>
      </c>
      <c r="S66" s="175" t="s">
        <v>966</v>
      </c>
      <c r="T66" s="61" t="s">
        <v>1052</v>
      </c>
      <c r="U66" s="61"/>
      <c r="V66" s="167" t="s">
        <v>1036</v>
      </c>
      <c r="W66" s="99">
        <v>18000</v>
      </c>
      <c r="X66" s="61"/>
      <c r="Y66" s="99">
        <v>3498.75</v>
      </c>
      <c r="Z66" s="61"/>
      <c r="AA66" s="61"/>
      <c r="AB66" s="61"/>
      <c r="AC66" s="101">
        <f t="shared" si="7"/>
        <v>9000</v>
      </c>
      <c r="AD66" s="133"/>
      <c r="BU66" s="159" t="s">
        <v>576</v>
      </c>
      <c r="BV66" s="31" t="s">
        <v>577</v>
      </c>
      <c r="BW66"/>
    </row>
    <row r="67" spans="12:75" ht="30" x14ac:dyDescent="0.2">
      <c r="L67" s="171" t="s">
        <v>868</v>
      </c>
      <c r="M67" s="171" t="s">
        <v>869</v>
      </c>
      <c r="N67" s="171" t="s">
        <v>954</v>
      </c>
      <c r="O67" s="61" t="s">
        <v>925</v>
      </c>
      <c r="P67" s="61"/>
      <c r="Q67" s="91">
        <v>43101</v>
      </c>
      <c r="R67" s="98" t="s">
        <v>961</v>
      </c>
      <c r="S67" s="175" t="s">
        <v>966</v>
      </c>
      <c r="T67" s="61" t="s">
        <v>1052</v>
      </c>
      <c r="U67" s="61"/>
      <c r="V67" s="167" t="s">
        <v>1037</v>
      </c>
      <c r="W67" s="99">
        <v>15000</v>
      </c>
      <c r="X67" s="61"/>
      <c r="Y67" s="99">
        <v>2663.89</v>
      </c>
      <c r="Z67" s="61"/>
      <c r="AA67" s="61"/>
      <c r="AB67" s="61"/>
      <c r="AC67" s="101">
        <f t="shared" si="7"/>
        <v>7500</v>
      </c>
      <c r="AD67" s="133"/>
      <c r="BU67" s="159" t="s">
        <v>578</v>
      </c>
      <c r="BV67" s="31" t="s">
        <v>579</v>
      </c>
      <c r="BW67"/>
    </row>
    <row r="68" spans="12:75" ht="30" x14ac:dyDescent="0.2">
      <c r="L68" s="171" t="s">
        <v>863</v>
      </c>
      <c r="M68" s="171" t="s">
        <v>870</v>
      </c>
      <c r="N68" s="171" t="s">
        <v>914</v>
      </c>
      <c r="O68" s="61" t="s">
        <v>926</v>
      </c>
      <c r="P68" s="61"/>
      <c r="Q68" s="91">
        <v>43101</v>
      </c>
      <c r="R68" s="98" t="s">
        <v>961</v>
      </c>
      <c r="S68" s="175" t="s">
        <v>966</v>
      </c>
      <c r="T68" s="61" t="s">
        <v>1052</v>
      </c>
      <c r="U68" s="61"/>
      <c r="V68" s="31" t="s">
        <v>1038</v>
      </c>
      <c r="W68" s="99">
        <v>19700</v>
      </c>
      <c r="X68" s="61"/>
      <c r="Y68" s="99">
        <v>4021.56</v>
      </c>
      <c r="Z68" s="61"/>
      <c r="AA68" s="61"/>
      <c r="AB68" s="61"/>
      <c r="AC68" s="101">
        <f t="shared" si="7"/>
        <v>9850</v>
      </c>
      <c r="AD68" s="133"/>
      <c r="BU68" s="159" t="s">
        <v>580</v>
      </c>
      <c r="BV68" s="31" t="s">
        <v>581</v>
      </c>
      <c r="BW68"/>
    </row>
    <row r="69" spans="12:75" ht="32" x14ac:dyDescent="0.2">
      <c r="L69" s="171" t="s">
        <v>871</v>
      </c>
      <c r="M69" s="171" t="s">
        <v>872</v>
      </c>
      <c r="N69" s="171" t="s">
        <v>955</v>
      </c>
      <c r="O69" s="61" t="s">
        <v>935</v>
      </c>
      <c r="P69" s="61"/>
      <c r="Q69" s="91">
        <v>43101</v>
      </c>
      <c r="R69" s="98" t="s">
        <v>961</v>
      </c>
      <c r="S69" s="175" t="s">
        <v>969</v>
      </c>
      <c r="T69" s="61" t="s">
        <v>1052</v>
      </c>
      <c r="U69" s="61"/>
      <c r="V69" s="167" t="s">
        <v>1039</v>
      </c>
      <c r="W69" s="99">
        <v>5000</v>
      </c>
      <c r="X69" s="61"/>
      <c r="Y69" s="99">
        <v>373.82</v>
      </c>
      <c r="Z69" s="61"/>
      <c r="AA69" s="61"/>
      <c r="AB69" s="61"/>
      <c r="AC69" s="101">
        <f t="shared" si="7"/>
        <v>2500</v>
      </c>
      <c r="AD69" s="133"/>
      <c r="BU69" s="159" t="s">
        <v>582</v>
      </c>
      <c r="BV69" s="31" t="s">
        <v>583</v>
      </c>
      <c r="BW69"/>
    </row>
    <row r="70" spans="12:75" ht="30" x14ac:dyDescent="0.2">
      <c r="L70" s="171" t="s">
        <v>873</v>
      </c>
      <c r="M70" s="171" t="s">
        <v>766</v>
      </c>
      <c r="N70" s="171" t="s">
        <v>874</v>
      </c>
      <c r="O70" s="61"/>
      <c r="P70" s="61"/>
      <c r="Q70" s="91">
        <v>43101</v>
      </c>
      <c r="R70" s="98" t="s">
        <v>961</v>
      </c>
      <c r="S70" s="175" t="s">
        <v>966</v>
      </c>
      <c r="T70" s="61" t="s">
        <v>1052</v>
      </c>
      <c r="U70" s="61"/>
      <c r="V70" s="167" t="s">
        <v>1040</v>
      </c>
      <c r="W70" s="99">
        <v>15000</v>
      </c>
      <c r="X70" s="61"/>
      <c r="Y70" s="99">
        <v>2663.89</v>
      </c>
      <c r="Z70" s="61"/>
      <c r="AA70" s="61"/>
      <c r="AB70" s="61"/>
      <c r="AC70" s="101">
        <f t="shared" si="7"/>
        <v>7500</v>
      </c>
      <c r="AD70" s="133"/>
      <c r="BU70" s="159" t="s">
        <v>584</v>
      </c>
      <c r="BV70" s="31" t="s">
        <v>585</v>
      </c>
      <c r="BW70"/>
    </row>
    <row r="71" spans="12:75" ht="30" x14ac:dyDescent="0.2">
      <c r="L71" s="171" t="s">
        <v>875</v>
      </c>
      <c r="M71" s="171" t="s">
        <v>876</v>
      </c>
      <c r="N71" s="171" t="s">
        <v>877</v>
      </c>
      <c r="O71" s="61"/>
      <c r="P71" s="61"/>
      <c r="Q71" s="91">
        <v>43101</v>
      </c>
      <c r="R71" s="98" t="s">
        <v>961</v>
      </c>
      <c r="S71" s="175" t="s">
        <v>966</v>
      </c>
      <c r="T71" s="61" t="s">
        <v>1052</v>
      </c>
      <c r="U71" s="61"/>
      <c r="V71" s="167" t="s">
        <v>1041</v>
      </c>
      <c r="W71" s="99">
        <v>25000</v>
      </c>
      <c r="X71" s="61"/>
      <c r="Y71" s="99">
        <v>5651.47</v>
      </c>
      <c r="Z71" s="61"/>
      <c r="AA71" s="61"/>
      <c r="AB71" s="61"/>
      <c r="AC71" s="101">
        <f t="shared" si="7"/>
        <v>12500</v>
      </c>
      <c r="AD71" s="133"/>
      <c r="BU71" s="159" t="s">
        <v>586</v>
      </c>
      <c r="BV71" s="31" t="s">
        <v>587</v>
      </c>
      <c r="BW71"/>
    </row>
    <row r="72" spans="12:75" ht="30" x14ac:dyDescent="0.2">
      <c r="L72" s="171" t="s">
        <v>878</v>
      </c>
      <c r="M72" s="171" t="s">
        <v>879</v>
      </c>
      <c r="N72" s="171" t="s">
        <v>956</v>
      </c>
      <c r="O72" s="61" t="s">
        <v>837</v>
      </c>
      <c r="P72" s="61"/>
      <c r="Q72" s="91">
        <v>43101</v>
      </c>
      <c r="R72" s="98" t="s">
        <v>961</v>
      </c>
      <c r="S72" s="175" t="s">
        <v>970</v>
      </c>
      <c r="T72" s="61" t="s">
        <v>1052</v>
      </c>
      <c r="U72" s="61"/>
      <c r="V72" s="167" t="s">
        <v>1042</v>
      </c>
      <c r="W72" s="99">
        <v>25000</v>
      </c>
      <c r="X72" s="61"/>
      <c r="Y72" s="99">
        <v>5651.47</v>
      </c>
      <c r="Z72" s="61"/>
      <c r="AA72" s="61"/>
      <c r="AB72" s="61"/>
      <c r="AC72" s="101">
        <f t="shared" si="7"/>
        <v>12500</v>
      </c>
      <c r="AD72" s="133"/>
      <c r="BU72" s="159" t="s">
        <v>588</v>
      </c>
      <c r="BV72" s="31" t="s">
        <v>589</v>
      </c>
      <c r="BW72"/>
    </row>
    <row r="73" spans="12:75" ht="30" x14ac:dyDescent="0.2">
      <c r="L73" s="171" t="s">
        <v>838</v>
      </c>
      <c r="M73" s="171" t="s">
        <v>880</v>
      </c>
      <c r="N73" s="171" t="s">
        <v>957</v>
      </c>
      <c r="O73" s="61" t="s">
        <v>936</v>
      </c>
      <c r="P73" s="61"/>
      <c r="Q73" s="91">
        <v>43101</v>
      </c>
      <c r="R73" s="98" t="s">
        <v>961</v>
      </c>
      <c r="S73" s="175" t="s">
        <v>966</v>
      </c>
      <c r="T73" s="61" t="s">
        <v>1052</v>
      </c>
      <c r="U73" s="61"/>
      <c r="V73" s="167" t="s">
        <v>1043</v>
      </c>
      <c r="W73" s="99">
        <v>15000</v>
      </c>
      <c r="X73" s="61"/>
      <c r="Y73" s="99">
        <v>2663.89</v>
      </c>
      <c r="Z73" s="61"/>
      <c r="AA73" s="61"/>
      <c r="AB73" s="61"/>
      <c r="AC73" s="101">
        <f t="shared" si="7"/>
        <v>7500</v>
      </c>
      <c r="AD73" s="133"/>
      <c r="BU73" s="159" t="s">
        <v>590</v>
      </c>
      <c r="BV73" s="31" t="s">
        <v>591</v>
      </c>
      <c r="BW73"/>
    </row>
    <row r="74" spans="12:75" ht="30" x14ac:dyDescent="0.2">
      <c r="L74" s="171" t="s">
        <v>881</v>
      </c>
      <c r="M74" s="171" t="s">
        <v>882</v>
      </c>
      <c r="N74" s="171" t="s">
        <v>909</v>
      </c>
      <c r="O74" s="61" t="s">
        <v>926</v>
      </c>
      <c r="P74" s="61"/>
      <c r="Q74" s="91">
        <v>43101</v>
      </c>
      <c r="R74" s="98" t="s">
        <v>961</v>
      </c>
      <c r="S74" s="175" t="s">
        <v>966</v>
      </c>
      <c r="T74" s="61" t="s">
        <v>1052</v>
      </c>
      <c r="U74" s="61"/>
      <c r="V74" s="167" t="s">
        <v>1044</v>
      </c>
      <c r="W74" s="99">
        <v>20677.759999999998</v>
      </c>
      <c r="X74" s="61"/>
      <c r="Y74" s="99">
        <v>4322.25</v>
      </c>
      <c r="Z74" s="61"/>
      <c r="AA74" s="61"/>
      <c r="AB74" s="61"/>
      <c r="AC74" s="101">
        <f t="shared" si="7"/>
        <v>10338.879999999999</v>
      </c>
      <c r="AD74" s="133"/>
      <c r="BU74" s="159" t="s">
        <v>592</v>
      </c>
      <c r="BV74" s="31" t="s">
        <v>593</v>
      </c>
      <c r="BW74"/>
    </row>
    <row r="75" spans="12:75" ht="32" x14ac:dyDescent="0.2">
      <c r="L75" s="171" t="s">
        <v>883</v>
      </c>
      <c r="M75" s="171" t="s">
        <v>884</v>
      </c>
      <c r="N75" s="171" t="s">
        <v>885</v>
      </c>
      <c r="O75" s="61"/>
      <c r="P75" s="61"/>
      <c r="Q75" s="91">
        <v>43101</v>
      </c>
      <c r="R75" s="98" t="s">
        <v>961</v>
      </c>
      <c r="S75" s="175" t="s">
        <v>974</v>
      </c>
      <c r="T75" s="61" t="s">
        <v>1052</v>
      </c>
      <c r="U75" s="61"/>
      <c r="V75" s="167" t="s">
        <v>1045</v>
      </c>
      <c r="W75" s="99">
        <v>20000</v>
      </c>
      <c r="X75" s="61"/>
      <c r="Y75" s="99">
        <v>4113.8100000000004</v>
      </c>
      <c r="Z75" s="61"/>
      <c r="AA75" s="61"/>
      <c r="AB75" s="61"/>
      <c r="AC75" s="101">
        <f t="shared" si="7"/>
        <v>10000</v>
      </c>
      <c r="AD75" s="133"/>
      <c r="BU75" s="159" t="s">
        <v>594</v>
      </c>
      <c r="BV75" s="31" t="s">
        <v>595</v>
      </c>
      <c r="BW75"/>
    </row>
    <row r="76" spans="12:75" ht="30" x14ac:dyDescent="0.2">
      <c r="L76" s="171" t="s">
        <v>886</v>
      </c>
      <c r="M76" s="171" t="s">
        <v>783</v>
      </c>
      <c r="N76" s="171" t="s">
        <v>958</v>
      </c>
      <c r="O76" s="61" t="s">
        <v>937</v>
      </c>
      <c r="P76" s="61"/>
      <c r="Q76" s="91">
        <v>43101</v>
      </c>
      <c r="R76" s="98" t="s">
        <v>961</v>
      </c>
      <c r="S76" s="175" t="s">
        <v>966</v>
      </c>
      <c r="T76" s="61" t="s">
        <v>1052</v>
      </c>
      <c r="U76" s="61"/>
      <c r="V76" s="167" t="s">
        <v>1046</v>
      </c>
      <c r="W76" s="99">
        <v>15000</v>
      </c>
      <c r="X76" s="61"/>
      <c r="Y76" s="99">
        <v>2663.89</v>
      </c>
      <c r="Z76" s="61"/>
      <c r="AA76" s="61"/>
      <c r="AB76" s="61"/>
      <c r="AC76" s="101">
        <f t="shared" si="7"/>
        <v>7500</v>
      </c>
      <c r="AD76" s="133"/>
    </row>
    <row r="77" spans="12:75" ht="32" x14ac:dyDescent="0.2">
      <c r="L77" s="171" t="s">
        <v>766</v>
      </c>
      <c r="M77" s="171" t="s">
        <v>887</v>
      </c>
      <c r="N77" s="171" t="s">
        <v>888</v>
      </c>
      <c r="O77" s="61"/>
      <c r="P77" s="61"/>
      <c r="Q77" s="91">
        <v>43101</v>
      </c>
      <c r="R77" s="98" t="s">
        <v>961</v>
      </c>
      <c r="S77" s="175" t="s">
        <v>969</v>
      </c>
      <c r="T77" s="61" t="s">
        <v>1052</v>
      </c>
      <c r="U77" s="61"/>
      <c r="V77" s="167" t="s">
        <v>1047</v>
      </c>
      <c r="W77" s="99">
        <v>6250</v>
      </c>
      <c r="X77" s="61"/>
      <c r="Y77" s="99">
        <v>526.41999999999996</v>
      </c>
      <c r="Z77" s="61"/>
      <c r="AA77" s="61"/>
      <c r="AB77" s="61"/>
      <c r="AC77" s="101">
        <f t="shared" si="7"/>
        <v>3125</v>
      </c>
      <c r="AD77" s="133"/>
    </row>
    <row r="78" spans="12:75" ht="30" x14ac:dyDescent="0.2">
      <c r="L78" s="167" t="s">
        <v>870</v>
      </c>
      <c r="M78" s="167" t="s">
        <v>889</v>
      </c>
      <c r="N78" s="167" t="s">
        <v>959</v>
      </c>
      <c r="O78" s="61" t="s">
        <v>923</v>
      </c>
      <c r="P78" s="61"/>
      <c r="Q78" s="91">
        <v>43101</v>
      </c>
      <c r="R78" s="98" t="s">
        <v>961</v>
      </c>
      <c r="S78" s="167" t="s">
        <v>962</v>
      </c>
      <c r="T78" s="61" t="s">
        <v>1052</v>
      </c>
      <c r="U78" s="61"/>
      <c r="V78" s="167" t="s">
        <v>1048</v>
      </c>
      <c r="W78" s="99">
        <v>14000</v>
      </c>
      <c r="X78" s="61"/>
      <c r="Y78" s="99">
        <v>2392.27</v>
      </c>
      <c r="Z78" s="61"/>
      <c r="AA78" s="61"/>
      <c r="AB78" s="61"/>
      <c r="AC78" s="101">
        <f t="shared" si="7"/>
        <v>7000</v>
      </c>
      <c r="AD78" s="133"/>
    </row>
    <row r="79" spans="12:75" ht="32" x14ac:dyDescent="0.2">
      <c r="L79" s="171" t="s">
        <v>772</v>
      </c>
      <c r="M79" s="171" t="s">
        <v>890</v>
      </c>
      <c r="N79" s="170" t="s">
        <v>960</v>
      </c>
      <c r="O79" s="61" t="s">
        <v>938</v>
      </c>
      <c r="P79" s="61"/>
      <c r="Q79" s="91">
        <v>43101</v>
      </c>
      <c r="R79" s="98" t="s">
        <v>961</v>
      </c>
      <c r="S79" s="175" t="s">
        <v>969</v>
      </c>
      <c r="T79" s="61" t="s">
        <v>1052</v>
      </c>
      <c r="U79" s="61"/>
      <c r="V79" s="167" t="s">
        <v>1049</v>
      </c>
      <c r="W79" s="99">
        <v>10000</v>
      </c>
      <c r="X79" s="61"/>
      <c r="Y79" s="99">
        <v>1305.8</v>
      </c>
      <c r="Z79" s="61"/>
      <c r="AA79" s="61"/>
      <c r="AB79" s="61"/>
      <c r="AC79" s="101">
        <f t="shared" si="7"/>
        <v>5000</v>
      </c>
      <c r="AD79" s="133"/>
    </row>
    <row r="80" spans="12:75" ht="30" x14ac:dyDescent="0.2">
      <c r="L80" s="171" t="s">
        <v>891</v>
      </c>
      <c r="M80" s="171" t="s">
        <v>745</v>
      </c>
      <c r="N80" s="170" t="s">
        <v>914</v>
      </c>
      <c r="O80" s="61" t="s">
        <v>939</v>
      </c>
      <c r="P80" s="61"/>
      <c r="Q80" s="91">
        <v>43101</v>
      </c>
      <c r="R80" s="98" t="s">
        <v>961</v>
      </c>
      <c r="S80" s="175" t="s">
        <v>975</v>
      </c>
      <c r="T80" s="61" t="s">
        <v>1052</v>
      </c>
      <c r="U80" s="61"/>
      <c r="V80" s="167" t="s">
        <v>1050</v>
      </c>
      <c r="W80" s="99">
        <v>10000</v>
      </c>
      <c r="X80" s="61"/>
      <c r="Y80" s="99">
        <v>1305.8</v>
      </c>
      <c r="Z80" s="61"/>
      <c r="AA80" s="61"/>
      <c r="AB80" s="61"/>
      <c r="AC80" s="101">
        <f t="shared" si="7"/>
        <v>5000</v>
      </c>
      <c r="AD80" s="133"/>
    </row>
    <row r="81" spans="12:75" ht="30" x14ac:dyDescent="0.2">
      <c r="L81" s="171" t="s">
        <v>892</v>
      </c>
      <c r="M81" s="171" t="s">
        <v>893</v>
      </c>
      <c r="N81" s="170" t="s">
        <v>940</v>
      </c>
      <c r="O81" s="61" t="s">
        <v>860</v>
      </c>
      <c r="P81" s="61" t="s">
        <v>899</v>
      </c>
      <c r="Q81" s="91">
        <v>43101</v>
      </c>
      <c r="R81" s="98" t="s">
        <v>961</v>
      </c>
      <c r="S81" s="175" t="s">
        <v>966</v>
      </c>
      <c r="T81" s="61" t="s">
        <v>1052</v>
      </c>
      <c r="U81" s="61"/>
      <c r="V81" s="167" t="s">
        <v>1051</v>
      </c>
      <c r="W81" s="99">
        <v>14000</v>
      </c>
      <c r="X81" s="61"/>
      <c r="Y81" s="99">
        <v>2392.27</v>
      </c>
      <c r="Z81" s="61"/>
      <c r="AA81" s="61"/>
      <c r="AB81" s="61"/>
      <c r="AC81" s="101">
        <f t="shared" si="7"/>
        <v>7000</v>
      </c>
      <c r="AD81" s="133"/>
    </row>
    <row r="82" spans="12:75" ht="30" customHeight="1" x14ac:dyDescent="0.2">
      <c r="L82" s="222" t="s">
        <v>1069</v>
      </c>
      <c r="M82" s="223"/>
      <c r="N82" s="224"/>
      <c r="O82" s="61"/>
      <c r="P82" s="61"/>
      <c r="Q82" s="91"/>
      <c r="R82" s="98"/>
      <c r="S82" s="61"/>
      <c r="T82" s="209"/>
      <c r="U82" s="210"/>
      <c r="V82" s="211"/>
      <c r="W82" s="119">
        <v>300000</v>
      </c>
      <c r="X82" s="101"/>
      <c r="Y82" s="101">
        <v>56834</v>
      </c>
      <c r="Z82" s="101"/>
      <c r="AA82" s="101"/>
      <c r="AB82" s="101"/>
      <c r="AC82" s="101">
        <f t="shared" si="7"/>
        <v>150000</v>
      </c>
      <c r="AD82" s="101"/>
      <c r="BU82" s="147"/>
      <c r="BV82"/>
      <c r="BW82"/>
    </row>
    <row r="83" spans="12:75" ht="20" x14ac:dyDescent="0.2">
      <c r="V83" s="230"/>
      <c r="W83" s="178">
        <f>SUM(W6:W82)</f>
        <v>1824138.52</v>
      </c>
      <c r="X83" s="154"/>
      <c r="Y83" s="101">
        <f>SUM(Y6:Y82)</f>
        <v>391971.22000000015</v>
      </c>
      <c r="Z83" s="154"/>
      <c r="AA83" s="154"/>
      <c r="AB83" s="154"/>
      <c r="AC83" s="178">
        <f>SUM(AC6:AC82)</f>
        <v>912069.26</v>
      </c>
      <c r="AD83" s="154"/>
      <c r="BU83" s="147"/>
      <c r="BV83"/>
      <c r="BW83"/>
    </row>
    <row r="84" spans="12:75" x14ac:dyDescent="0.2">
      <c r="W84" s="154"/>
      <c r="X84" s="154"/>
      <c r="Y84" s="154"/>
      <c r="Z84" s="154"/>
      <c r="AA84" s="154"/>
      <c r="AB84" s="154"/>
      <c r="AC84" s="154"/>
      <c r="AD84" s="154"/>
      <c r="BU84" s="147"/>
      <c r="BV84"/>
      <c r="BW84"/>
    </row>
    <row r="85" spans="12:75" ht="17" thickBot="1" x14ac:dyDescent="0.25">
      <c r="W85" s="154"/>
      <c r="X85" s="154"/>
      <c r="Y85" s="154"/>
      <c r="Z85" s="154"/>
      <c r="AA85" s="154"/>
      <c r="AB85" s="154"/>
      <c r="AC85" s="154"/>
      <c r="AD85" s="154"/>
      <c r="BU85" s="147"/>
      <c r="BV85"/>
      <c r="BW85"/>
    </row>
    <row r="86" spans="12:75" x14ac:dyDescent="0.2">
      <c r="L86" s="200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2"/>
      <c r="BU86" s="147"/>
      <c r="BV86"/>
      <c r="BW86"/>
    </row>
    <row r="87" spans="12:75" x14ac:dyDescent="0.2">
      <c r="L87" s="203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5"/>
      <c r="BU87" s="147"/>
      <c r="BV87"/>
      <c r="BW87"/>
    </row>
    <row r="88" spans="12:75" ht="17" thickBot="1" x14ac:dyDescent="0.25">
      <c r="L88" s="206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8"/>
      <c r="BU88" s="147"/>
      <c r="BV88"/>
      <c r="BW88"/>
    </row>
    <row r="89" spans="12:75" x14ac:dyDescent="0.2">
      <c r="W89" s="154"/>
      <c r="X89" s="154"/>
      <c r="Y89" s="154"/>
      <c r="Z89" s="154"/>
      <c r="AA89" s="154"/>
      <c r="AB89" s="154"/>
      <c r="AC89" s="154"/>
      <c r="AD89" s="154"/>
      <c r="BU89" s="147"/>
      <c r="BV89"/>
      <c r="BW89"/>
    </row>
    <row r="90" spans="12:75" x14ac:dyDescent="0.2">
      <c r="W90" s="154"/>
      <c r="X90" s="154"/>
      <c r="Y90" s="154"/>
      <c r="Z90" s="154"/>
      <c r="AA90" s="154"/>
      <c r="AB90" s="154"/>
      <c r="AC90" s="154"/>
      <c r="AD90" s="154"/>
      <c r="BU90" s="147"/>
      <c r="BV90"/>
      <c r="BW90"/>
    </row>
    <row r="91" spans="12:75" x14ac:dyDescent="0.2">
      <c r="W91" s="154"/>
      <c r="X91" s="154"/>
      <c r="Y91" s="154"/>
      <c r="Z91" s="154"/>
      <c r="AA91" s="154"/>
      <c r="AB91" s="154"/>
      <c r="AC91" s="154"/>
      <c r="AD91" s="154"/>
      <c r="BU91" s="147"/>
      <c r="BV91"/>
      <c r="BW91"/>
    </row>
    <row r="92" spans="12:75" x14ac:dyDescent="0.2">
      <c r="W92" s="154"/>
      <c r="X92" s="154"/>
      <c r="Y92" s="154"/>
      <c r="Z92" s="154"/>
      <c r="AA92" s="154"/>
      <c r="AB92" s="154"/>
      <c r="AC92" s="154"/>
      <c r="AD92" s="154"/>
      <c r="BU92" s="147"/>
      <c r="BV92"/>
      <c r="BW92"/>
    </row>
    <row r="93" spans="12:75" x14ac:dyDescent="0.2">
      <c r="W93" s="154"/>
      <c r="X93" s="154"/>
      <c r="Y93" s="154"/>
      <c r="Z93" s="154"/>
      <c r="AA93" s="154"/>
      <c r="AB93" s="154"/>
      <c r="AC93" s="154"/>
      <c r="AD93" s="154"/>
      <c r="BU93" s="147"/>
      <c r="BV93"/>
      <c r="BW93"/>
    </row>
    <row r="94" spans="12:75" x14ac:dyDescent="0.2">
      <c r="W94" s="154"/>
      <c r="X94" s="154"/>
      <c r="Y94" s="154"/>
      <c r="Z94" s="154"/>
      <c r="AA94" s="154"/>
      <c r="AB94" s="154"/>
      <c r="AC94" s="154"/>
      <c r="AD94" s="154"/>
      <c r="BU94" s="147"/>
      <c r="BV94"/>
      <c r="BW94"/>
    </row>
    <row r="95" spans="12:75" x14ac:dyDescent="0.2">
      <c r="W95" s="154"/>
      <c r="X95" s="154"/>
      <c r="Y95" s="182"/>
      <c r="Z95" s="154"/>
      <c r="AA95" s="154"/>
      <c r="AB95" s="154"/>
      <c r="AC95" s="154"/>
      <c r="AD95" s="154"/>
      <c r="BU95" s="147"/>
      <c r="BV95"/>
      <c r="BW95"/>
    </row>
    <row r="96" spans="12:75" x14ac:dyDescent="0.2">
      <c r="W96" s="154"/>
      <c r="X96" s="154"/>
      <c r="Y96" s="154"/>
      <c r="Z96" s="154"/>
      <c r="AA96" s="154"/>
      <c r="AB96" s="154"/>
      <c r="AC96" s="154"/>
      <c r="AD96" s="154"/>
      <c r="BU96" s="147"/>
      <c r="BV96"/>
      <c r="BW96"/>
    </row>
    <row r="97" spans="23:75" x14ac:dyDescent="0.2">
      <c r="W97" s="154"/>
      <c r="X97" s="154"/>
      <c r="Y97" s="154"/>
      <c r="Z97" s="154"/>
      <c r="AA97" s="154"/>
      <c r="AB97" s="154"/>
      <c r="AC97" s="154"/>
      <c r="AD97" s="154"/>
      <c r="BU97" s="147"/>
      <c r="BV97"/>
      <c r="BW97"/>
    </row>
    <row r="98" spans="23:75" x14ac:dyDescent="0.2">
      <c r="BU98" s="147"/>
      <c r="BV98"/>
      <c r="BW98"/>
    </row>
    <row r="99" spans="23:75" x14ac:dyDescent="0.2">
      <c r="W99" s="154"/>
      <c r="X99" s="154"/>
      <c r="Y99" s="154"/>
      <c r="Z99" s="154"/>
      <c r="AA99" s="154"/>
      <c r="AB99" s="154"/>
      <c r="AC99" s="154"/>
      <c r="AD99" s="154"/>
      <c r="BU99" s="147"/>
      <c r="BV99"/>
      <c r="BW99"/>
    </row>
    <row r="100" spans="23:75" x14ac:dyDescent="0.2">
      <c r="AD100" s="134"/>
      <c r="BU100" s="147" t="s">
        <v>596</v>
      </c>
      <c r="BV100" t="s">
        <v>597</v>
      </c>
      <c r="BW100"/>
    </row>
    <row r="101" spans="23:75" x14ac:dyDescent="0.2">
      <c r="BU101" s="147" t="s">
        <v>598</v>
      </c>
      <c r="BV101" t="s">
        <v>599</v>
      </c>
      <c r="BW101"/>
    </row>
    <row r="102" spans="23:75" x14ac:dyDescent="0.2">
      <c r="BU102" s="147" t="s">
        <v>600</v>
      </c>
      <c r="BV102" t="s">
        <v>601</v>
      </c>
      <c r="BW102"/>
    </row>
    <row r="103" spans="23:75" x14ac:dyDescent="0.2">
      <c r="BU103" s="147" t="s">
        <v>602</v>
      </c>
      <c r="BV103" t="s">
        <v>603</v>
      </c>
      <c r="BW103"/>
    </row>
    <row r="104" spans="23:75" x14ac:dyDescent="0.2">
      <c r="BU104" s="147" t="s">
        <v>604</v>
      </c>
      <c r="BV104" t="s">
        <v>605</v>
      </c>
      <c r="BW104"/>
    </row>
    <row r="105" spans="23:75" x14ac:dyDescent="0.2">
      <c r="BU105" s="147" t="s">
        <v>606</v>
      </c>
      <c r="BV105" t="s">
        <v>607</v>
      </c>
      <c r="BW105"/>
    </row>
    <row r="106" spans="23:75" x14ac:dyDescent="0.2">
      <c r="BU106" s="147" t="s">
        <v>608</v>
      </c>
      <c r="BV106" t="s">
        <v>609</v>
      </c>
      <c r="BW106"/>
    </row>
    <row r="107" spans="23:75" x14ac:dyDescent="0.2">
      <c r="W107" s="134"/>
      <c r="BU107" s="147" t="s">
        <v>610</v>
      </c>
      <c r="BV107" t="s">
        <v>611</v>
      </c>
      <c r="BW107"/>
    </row>
    <row r="108" spans="23:75" x14ac:dyDescent="0.2">
      <c r="W108" s="134"/>
      <c r="BU108" s="147" t="s">
        <v>612</v>
      </c>
      <c r="BV108" t="s">
        <v>613</v>
      </c>
      <c r="BW108"/>
    </row>
    <row r="109" spans="23:75" x14ac:dyDescent="0.2">
      <c r="BU109" s="147" t="s">
        <v>614</v>
      </c>
      <c r="BV109" t="s">
        <v>615</v>
      </c>
      <c r="BW109"/>
    </row>
    <row r="110" spans="23:75" x14ac:dyDescent="0.2">
      <c r="BU110" s="147" t="s">
        <v>616</v>
      </c>
      <c r="BV110" t="s">
        <v>617</v>
      </c>
      <c r="BW110"/>
    </row>
    <row r="111" spans="23:75" x14ac:dyDescent="0.2">
      <c r="BU111" s="147" t="s">
        <v>618</v>
      </c>
      <c r="BV111" t="s">
        <v>619</v>
      </c>
      <c r="BW111"/>
    </row>
    <row r="112" spans="23:75" x14ac:dyDescent="0.2">
      <c r="BU112" s="147" t="s">
        <v>620</v>
      </c>
      <c r="BV112" t="s">
        <v>621</v>
      </c>
      <c r="BW112"/>
    </row>
    <row r="113" spans="25:75" x14ac:dyDescent="0.2">
      <c r="BU113" s="147" t="s">
        <v>622</v>
      </c>
      <c r="BV113" t="s">
        <v>623</v>
      </c>
      <c r="BW113"/>
    </row>
    <row r="114" spans="25:75" x14ac:dyDescent="0.2">
      <c r="BU114" s="147" t="s">
        <v>624</v>
      </c>
      <c r="BV114" t="s">
        <v>625</v>
      </c>
      <c r="BW114"/>
    </row>
    <row r="115" spans="25:75" x14ac:dyDescent="0.2">
      <c r="BU115" s="147" t="s">
        <v>626</v>
      </c>
      <c r="BV115" t="s">
        <v>627</v>
      </c>
      <c r="BW115"/>
    </row>
    <row r="116" spans="25:75" x14ac:dyDescent="0.2">
      <c r="Y116" s="150"/>
      <c r="BU116" s="147" t="s">
        <v>628</v>
      </c>
      <c r="BV116" t="s">
        <v>629</v>
      </c>
      <c r="BW116"/>
    </row>
    <row r="117" spans="25:75" x14ac:dyDescent="0.2">
      <c r="BU117" s="147" t="s">
        <v>630</v>
      </c>
      <c r="BV117" t="s">
        <v>631</v>
      </c>
      <c r="BW117"/>
    </row>
    <row r="118" spans="25:75" x14ac:dyDescent="0.2">
      <c r="BU118" s="147" t="s">
        <v>632</v>
      </c>
      <c r="BV118" t="s">
        <v>633</v>
      </c>
      <c r="BW118"/>
    </row>
    <row r="119" spans="25:75" x14ac:dyDescent="0.2">
      <c r="BU119" s="147" t="s">
        <v>634</v>
      </c>
      <c r="BV119" t="s">
        <v>635</v>
      </c>
      <c r="BW119"/>
    </row>
    <row r="120" spans="25:75" x14ac:dyDescent="0.2">
      <c r="BU120" s="147" t="s">
        <v>636</v>
      </c>
      <c r="BV120" t="s">
        <v>637</v>
      </c>
      <c r="BW120"/>
    </row>
    <row r="121" spans="25:75" x14ac:dyDescent="0.2">
      <c r="BU121" s="147" t="s">
        <v>638</v>
      </c>
      <c r="BV121" t="s">
        <v>639</v>
      </c>
      <c r="BW121"/>
    </row>
    <row r="122" spans="25:75" x14ac:dyDescent="0.2">
      <c r="BU122" s="147" t="s">
        <v>640</v>
      </c>
      <c r="BV122" t="s">
        <v>641</v>
      </c>
      <c r="BW122"/>
    </row>
    <row r="123" spans="25:75" x14ac:dyDescent="0.2">
      <c r="BU123" s="147" t="s">
        <v>642</v>
      </c>
      <c r="BV123" t="s">
        <v>643</v>
      </c>
      <c r="BW123"/>
    </row>
    <row r="124" spans="25:75" x14ac:dyDescent="0.2">
      <c r="BU124" s="147" t="s">
        <v>644</v>
      </c>
      <c r="BV124" t="s">
        <v>645</v>
      </c>
      <c r="BW124"/>
    </row>
    <row r="125" spans="25:75" x14ac:dyDescent="0.2">
      <c r="BU125" s="147" t="s">
        <v>646</v>
      </c>
      <c r="BV125" t="s">
        <v>647</v>
      </c>
      <c r="BW125"/>
    </row>
    <row r="126" spans="25:75" x14ac:dyDescent="0.2">
      <c r="BU126" s="147" t="s">
        <v>648</v>
      </c>
      <c r="BV126" t="s">
        <v>649</v>
      </c>
      <c r="BW126"/>
    </row>
    <row r="127" spans="25:75" x14ac:dyDescent="0.2">
      <c r="BU127" s="147" t="s">
        <v>650</v>
      </c>
      <c r="BV127" t="s">
        <v>651</v>
      </c>
      <c r="BW127"/>
    </row>
    <row r="128" spans="25:75" x14ac:dyDescent="0.2">
      <c r="BU128" s="147" t="s">
        <v>652</v>
      </c>
      <c r="BV128" t="s">
        <v>653</v>
      </c>
      <c r="BW128"/>
    </row>
    <row r="129" spans="73:75" x14ac:dyDescent="0.2">
      <c r="BU129" s="147" t="s">
        <v>654</v>
      </c>
      <c r="BV129" t="s">
        <v>655</v>
      </c>
      <c r="BW129"/>
    </row>
    <row r="130" spans="73:75" x14ac:dyDescent="0.2">
      <c r="BU130" s="147" t="s">
        <v>656</v>
      </c>
      <c r="BV130" t="s">
        <v>657</v>
      </c>
      <c r="BW130"/>
    </row>
    <row r="131" spans="73:75" x14ac:dyDescent="0.2">
      <c r="BU131" s="147" t="s">
        <v>658</v>
      </c>
      <c r="BV131" t="s">
        <v>659</v>
      </c>
      <c r="BW131"/>
    </row>
    <row r="132" spans="73:75" x14ac:dyDescent="0.2">
      <c r="BU132" s="147" t="s">
        <v>660</v>
      </c>
      <c r="BV132" t="s">
        <v>661</v>
      </c>
      <c r="BW132"/>
    </row>
    <row r="133" spans="73:75" x14ac:dyDescent="0.2">
      <c r="BU133" s="147" t="s">
        <v>662</v>
      </c>
      <c r="BV133" t="s">
        <v>663</v>
      </c>
      <c r="BW133"/>
    </row>
    <row r="134" spans="73:75" x14ac:dyDescent="0.2">
      <c r="BU134" s="147" t="s">
        <v>664</v>
      </c>
      <c r="BV134" t="s">
        <v>665</v>
      </c>
      <c r="BW134"/>
    </row>
    <row r="135" spans="73:75" x14ac:dyDescent="0.2">
      <c r="BU135" s="147" t="s">
        <v>666</v>
      </c>
      <c r="BV135" t="s">
        <v>667</v>
      </c>
      <c r="BW135"/>
    </row>
    <row r="136" spans="73:75" x14ac:dyDescent="0.2">
      <c r="BU136" s="147" t="s">
        <v>668</v>
      </c>
      <c r="BV136" t="s">
        <v>639</v>
      </c>
      <c r="BW136"/>
    </row>
    <row r="137" spans="73:75" x14ac:dyDescent="0.2">
      <c r="BU137" s="147" t="s">
        <v>669</v>
      </c>
      <c r="BV137" t="s">
        <v>670</v>
      </c>
      <c r="BW137"/>
    </row>
    <row r="138" spans="73:75" x14ac:dyDescent="0.2">
      <c r="BU138" s="147" t="s">
        <v>671</v>
      </c>
      <c r="BV138" t="s">
        <v>672</v>
      </c>
      <c r="BW138"/>
    </row>
    <row r="139" spans="73:75" x14ac:dyDescent="0.2">
      <c r="BU139" s="147" t="s">
        <v>673</v>
      </c>
      <c r="BV139" t="s">
        <v>674</v>
      </c>
      <c r="BW139"/>
    </row>
    <row r="140" spans="73:75" x14ac:dyDescent="0.2">
      <c r="BU140" s="147" t="s">
        <v>675</v>
      </c>
      <c r="BV140" t="s">
        <v>676</v>
      </c>
      <c r="BW140"/>
    </row>
    <row r="141" spans="73:75" x14ac:dyDescent="0.2">
      <c r="BU141" s="147" t="s">
        <v>677</v>
      </c>
      <c r="BV141" t="s">
        <v>678</v>
      </c>
      <c r="BW141"/>
    </row>
    <row r="142" spans="73:75" x14ac:dyDescent="0.2">
      <c r="BU142" s="147" t="s">
        <v>679</v>
      </c>
      <c r="BV142" t="s">
        <v>680</v>
      </c>
      <c r="BW142"/>
    </row>
    <row r="143" spans="73:75" x14ac:dyDescent="0.2">
      <c r="BU143" s="147" t="s">
        <v>681</v>
      </c>
      <c r="BV143" t="s">
        <v>682</v>
      </c>
      <c r="BW143"/>
    </row>
    <row r="144" spans="73:75" x14ac:dyDescent="0.2">
      <c r="BU144" s="147" t="s">
        <v>683</v>
      </c>
      <c r="BV144" t="s">
        <v>684</v>
      </c>
      <c r="BW144"/>
    </row>
    <row r="145" spans="73:75" x14ac:dyDescent="0.2">
      <c r="BU145" s="147" t="s">
        <v>685</v>
      </c>
      <c r="BV145" t="s">
        <v>686</v>
      </c>
      <c r="BW145"/>
    </row>
    <row r="146" spans="73:75" x14ac:dyDescent="0.2">
      <c r="BU146" s="147" t="s">
        <v>687</v>
      </c>
      <c r="BV146" t="s">
        <v>688</v>
      </c>
      <c r="BW146"/>
    </row>
    <row r="147" spans="73:75" x14ac:dyDescent="0.2">
      <c r="BU147" s="147" t="s">
        <v>689</v>
      </c>
      <c r="BV147" t="s">
        <v>690</v>
      </c>
      <c r="BW147"/>
    </row>
    <row r="148" spans="73:75" x14ac:dyDescent="0.2">
      <c r="BU148" s="147" t="s">
        <v>691</v>
      </c>
      <c r="BV148" t="s">
        <v>692</v>
      </c>
      <c r="BW148"/>
    </row>
    <row r="149" spans="73:75" x14ac:dyDescent="0.2">
      <c r="BU149" s="147" t="s">
        <v>693</v>
      </c>
      <c r="BV149" t="s">
        <v>694</v>
      </c>
      <c r="BW149"/>
    </row>
    <row r="150" spans="73:75" x14ac:dyDescent="0.2">
      <c r="BU150" s="147" t="s">
        <v>695</v>
      </c>
      <c r="BV150" t="s">
        <v>696</v>
      </c>
      <c r="BW150"/>
    </row>
    <row r="151" spans="73:75" x14ac:dyDescent="0.2">
      <c r="BU151" s="147" t="s">
        <v>697</v>
      </c>
      <c r="BV151" t="s">
        <v>698</v>
      </c>
      <c r="BW151"/>
    </row>
    <row r="152" spans="73:75" x14ac:dyDescent="0.2">
      <c r="BU152" s="147" t="s">
        <v>699</v>
      </c>
      <c r="BV152" t="s">
        <v>700</v>
      </c>
      <c r="BW152"/>
    </row>
    <row r="153" spans="73:75" x14ac:dyDescent="0.2">
      <c r="BU153" s="147" t="s">
        <v>701</v>
      </c>
      <c r="BV153" t="s">
        <v>702</v>
      </c>
      <c r="BW153"/>
    </row>
    <row r="154" spans="73:75" x14ac:dyDescent="0.2">
      <c r="BU154" s="147" t="s">
        <v>703</v>
      </c>
      <c r="BV154" t="s">
        <v>704</v>
      </c>
      <c r="BW154"/>
    </row>
    <row r="155" spans="73:75" x14ac:dyDescent="0.2">
      <c r="BU155" s="147" t="s">
        <v>705</v>
      </c>
      <c r="BV155" t="s">
        <v>706</v>
      </c>
      <c r="BW155"/>
    </row>
    <row r="156" spans="73:75" x14ac:dyDescent="0.2">
      <c r="BU156" s="147" t="s">
        <v>707</v>
      </c>
      <c r="BV156" t="s">
        <v>708</v>
      </c>
      <c r="BW156"/>
    </row>
    <row r="157" spans="73:75" x14ac:dyDescent="0.2">
      <c r="BU157" s="147" t="s">
        <v>709</v>
      </c>
      <c r="BV157" t="s">
        <v>710</v>
      </c>
      <c r="BW157"/>
    </row>
    <row r="158" spans="73:75" x14ac:dyDescent="0.2">
      <c r="BU158" s="147" t="s">
        <v>711</v>
      </c>
      <c r="BV158" t="s">
        <v>712</v>
      </c>
      <c r="BW158"/>
    </row>
    <row r="159" spans="73:75" x14ac:dyDescent="0.2">
      <c r="BU159" s="147" t="s">
        <v>713</v>
      </c>
      <c r="BV159" t="s">
        <v>714</v>
      </c>
      <c r="BW159"/>
    </row>
    <row r="160" spans="73:75" x14ac:dyDescent="0.2">
      <c r="BU160" s="147" t="s">
        <v>715</v>
      </c>
      <c r="BV160" t="s">
        <v>716</v>
      </c>
      <c r="BW160"/>
    </row>
    <row r="161" spans="73:75" x14ac:dyDescent="0.2">
      <c r="BU161" s="147" t="s">
        <v>717</v>
      </c>
      <c r="BV161" t="s">
        <v>718</v>
      </c>
      <c r="BW161"/>
    </row>
    <row r="162" spans="73:75" x14ac:dyDescent="0.2">
      <c r="BU162" s="147" t="s">
        <v>719</v>
      </c>
      <c r="BV162" t="s">
        <v>720</v>
      </c>
      <c r="BW162"/>
    </row>
    <row r="163" spans="73:75" x14ac:dyDescent="0.2">
      <c r="BU163" s="147" t="s">
        <v>721</v>
      </c>
      <c r="BV163" t="s">
        <v>722</v>
      </c>
      <c r="BW163"/>
    </row>
    <row r="164" spans="73:75" x14ac:dyDescent="0.2">
      <c r="BU164" s="147" t="s">
        <v>723</v>
      </c>
      <c r="BV164" t="s">
        <v>724</v>
      </c>
      <c r="BW164"/>
    </row>
    <row r="165" spans="73:75" x14ac:dyDescent="0.2">
      <c r="BU165" s="147" t="s">
        <v>725</v>
      </c>
      <c r="BV165" t="s">
        <v>726</v>
      </c>
      <c r="BW165"/>
    </row>
  </sheetData>
  <mergeCells count="17">
    <mergeCell ref="L86:AD88"/>
    <mergeCell ref="CE3:CG3"/>
    <mergeCell ref="T82:V82"/>
    <mergeCell ref="CE10:CG12"/>
    <mergeCell ref="CX3:CZ3"/>
    <mergeCell ref="CT3:CV3"/>
    <mergeCell ref="CP3:CR3"/>
    <mergeCell ref="BP3:BS3"/>
    <mergeCell ref="BU3:CC3"/>
    <mergeCell ref="CI3:CN3"/>
    <mergeCell ref="L82:N82"/>
    <mergeCell ref="B3:J3"/>
    <mergeCell ref="L3:AD3"/>
    <mergeCell ref="AF3:AR3"/>
    <mergeCell ref="BU19:CC19"/>
    <mergeCell ref="AT3:AY3"/>
    <mergeCell ref="BA3:BN3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8"/>
  <sheetViews>
    <sheetView topLeftCell="S1" zoomScale="80" zoomScaleNormal="80" zoomScalePageLayoutView="80" workbookViewId="0">
      <selection activeCell="Z25" sqref="Z25"/>
    </sheetView>
  </sheetViews>
  <sheetFormatPr baseColWidth="10" defaultColWidth="10.83203125" defaultRowHeight="16" x14ac:dyDescent="0.2"/>
  <cols>
    <col min="1" max="1" width="10.83203125" style="62"/>
    <col min="2" max="2" width="19.5" style="62" bestFit="1" customWidth="1"/>
    <col min="3" max="3" width="10.83203125" style="62"/>
    <col min="4" max="4" width="21.6640625" style="62" customWidth="1"/>
    <col min="5" max="5" width="14.6640625" style="62" customWidth="1"/>
    <col min="6" max="6" width="15.1640625" style="62" bestFit="1" customWidth="1"/>
    <col min="7" max="8" width="10.83203125" style="62"/>
    <col min="9" max="9" width="15.6640625" style="96" customWidth="1"/>
    <col min="10" max="10" width="18.1640625" style="62" bestFit="1" customWidth="1"/>
    <col min="11" max="13" width="10.83203125" style="62"/>
    <col min="14" max="14" width="13.6640625" style="62" customWidth="1"/>
    <col min="15" max="18" width="10.83203125" style="62"/>
    <col min="19" max="19" width="50.83203125" style="62" bestFit="1" customWidth="1"/>
    <col min="20" max="20" width="28.1640625" style="62" customWidth="1"/>
    <col min="21" max="21" width="20.1640625" style="62" customWidth="1"/>
    <col min="22" max="22" width="29.33203125" style="62" bestFit="1" customWidth="1"/>
    <col min="23" max="23" width="16" style="96" customWidth="1"/>
    <col min="24" max="25" width="10.83203125" style="62"/>
    <col min="26" max="26" width="19.83203125" style="62" customWidth="1"/>
    <col min="27" max="27" width="10.83203125" style="62"/>
    <col min="28" max="28" width="34" style="62" bestFit="1" customWidth="1"/>
    <col min="29" max="29" width="22.6640625" style="62" bestFit="1" customWidth="1"/>
    <col min="30" max="30" width="33.1640625" style="62" bestFit="1" customWidth="1"/>
    <col min="31" max="31" width="13.1640625" style="96" bestFit="1" customWidth="1"/>
    <col min="32" max="33" width="10.83203125" style="62"/>
    <col min="34" max="34" width="15.33203125" style="62" customWidth="1"/>
    <col min="35" max="35" width="15.1640625" style="62" customWidth="1"/>
    <col min="36" max="36" width="14.6640625" style="62" customWidth="1"/>
    <col min="37" max="39" width="10.83203125" style="62"/>
    <col min="40" max="40" width="12.6640625" style="62" bestFit="1" customWidth="1"/>
    <col min="41" max="41" width="12.1640625" style="62" bestFit="1" customWidth="1"/>
    <col min="42" max="42" width="15.33203125" style="62" customWidth="1"/>
    <col min="43" max="16384" width="10.83203125" style="62"/>
  </cols>
  <sheetData>
    <row r="2" spans="2:36" x14ac:dyDescent="0.2">
      <c r="B2" s="189" t="s">
        <v>55</v>
      </c>
      <c r="C2" s="189"/>
      <c r="D2" s="189"/>
      <c r="E2" s="189"/>
      <c r="F2" s="189"/>
      <c r="H2" s="226" t="s">
        <v>57</v>
      </c>
      <c r="I2" s="227"/>
      <c r="J2" s="227"/>
      <c r="K2" s="228"/>
      <c r="M2" s="226" t="s">
        <v>58</v>
      </c>
      <c r="N2" s="227"/>
      <c r="O2" s="227"/>
      <c r="P2" s="227"/>
      <c r="Q2" s="228"/>
      <c r="S2" s="226" t="s">
        <v>59</v>
      </c>
      <c r="T2" s="227"/>
      <c r="U2" s="227"/>
      <c r="V2" s="227"/>
      <c r="W2" s="228"/>
      <c r="Y2" s="197" t="s">
        <v>60</v>
      </c>
      <c r="Z2" s="199"/>
      <c r="AB2" s="189" t="s">
        <v>61</v>
      </c>
      <c r="AC2" s="189"/>
      <c r="AD2" s="189"/>
      <c r="AE2" s="189"/>
      <c r="AG2" s="189" t="s">
        <v>267</v>
      </c>
      <c r="AH2" s="189"/>
      <c r="AI2" s="189"/>
      <c r="AJ2" s="189"/>
    </row>
    <row r="3" spans="2:36" x14ac:dyDescent="0.2">
      <c r="AJ3" s="96"/>
    </row>
    <row r="4" spans="2:36" ht="32" x14ac:dyDescent="0.2">
      <c r="B4" s="64" t="s">
        <v>180</v>
      </c>
      <c r="C4" s="64" t="s">
        <v>199</v>
      </c>
      <c r="D4" s="64" t="s">
        <v>77</v>
      </c>
      <c r="E4" s="64" t="s">
        <v>200</v>
      </c>
      <c r="F4" s="64" t="s">
        <v>153</v>
      </c>
      <c r="H4" s="64" t="s">
        <v>201</v>
      </c>
      <c r="I4" s="97" t="s">
        <v>202</v>
      </c>
      <c r="J4" s="64" t="s">
        <v>203</v>
      </c>
      <c r="K4" s="64" t="s">
        <v>165</v>
      </c>
      <c r="M4" s="64" t="s">
        <v>201</v>
      </c>
      <c r="N4" s="64" t="s">
        <v>202</v>
      </c>
      <c r="O4" s="64" t="s">
        <v>77</v>
      </c>
      <c r="P4" s="64" t="s">
        <v>204</v>
      </c>
      <c r="Q4" s="64" t="s">
        <v>199</v>
      </c>
      <c r="S4" s="64" t="s">
        <v>205</v>
      </c>
      <c r="T4" s="64" t="s">
        <v>141</v>
      </c>
      <c r="U4" s="64" t="s">
        <v>206</v>
      </c>
      <c r="V4" s="64" t="s">
        <v>77</v>
      </c>
      <c r="W4" s="97" t="s">
        <v>153</v>
      </c>
      <c r="Y4" s="64" t="s">
        <v>182</v>
      </c>
      <c r="Z4" s="64" t="s">
        <v>207</v>
      </c>
      <c r="AB4" s="64" t="s">
        <v>77</v>
      </c>
      <c r="AC4" s="64" t="s">
        <v>204</v>
      </c>
      <c r="AD4" s="64" t="s">
        <v>208</v>
      </c>
      <c r="AE4" s="97" t="s">
        <v>153</v>
      </c>
      <c r="AG4" s="64" t="s">
        <v>77</v>
      </c>
      <c r="AH4" s="64" t="s">
        <v>204</v>
      </c>
      <c r="AI4" s="64" t="s">
        <v>208</v>
      </c>
      <c r="AJ4" s="97" t="s">
        <v>153</v>
      </c>
    </row>
    <row r="5" spans="2:36" ht="80" x14ac:dyDescent="0.2">
      <c r="B5" s="61" t="s">
        <v>1075</v>
      </c>
      <c r="C5" s="61" t="s">
        <v>1076</v>
      </c>
      <c r="D5" s="111" t="s">
        <v>1077</v>
      </c>
      <c r="E5" s="61" t="s">
        <v>732</v>
      </c>
      <c r="F5" s="92">
        <v>1500000</v>
      </c>
      <c r="H5" s="61" t="s">
        <v>187</v>
      </c>
      <c r="I5" s="92">
        <v>500000</v>
      </c>
      <c r="J5" s="61" t="s">
        <v>264</v>
      </c>
      <c r="K5" s="111" t="s">
        <v>422</v>
      </c>
      <c r="M5" s="61"/>
      <c r="N5" s="61"/>
      <c r="O5" s="61"/>
      <c r="P5" s="61"/>
      <c r="Q5" s="61"/>
      <c r="S5" s="61" t="s">
        <v>408</v>
      </c>
      <c r="T5" s="61" t="s">
        <v>412</v>
      </c>
      <c r="U5" s="61" t="s">
        <v>406</v>
      </c>
      <c r="V5" s="111" t="s">
        <v>728</v>
      </c>
      <c r="W5" s="92">
        <v>4480000</v>
      </c>
      <c r="Y5" s="61" t="s">
        <v>195</v>
      </c>
      <c r="Z5" s="92">
        <v>721000</v>
      </c>
      <c r="AB5" s="61" t="s">
        <v>265</v>
      </c>
      <c r="AC5" s="61" t="s">
        <v>1072</v>
      </c>
      <c r="AD5" s="61" t="s">
        <v>422</v>
      </c>
      <c r="AE5" s="92">
        <v>150000</v>
      </c>
      <c r="AG5" s="111" t="s">
        <v>1074</v>
      </c>
      <c r="AH5" s="111" t="s">
        <v>1073</v>
      </c>
      <c r="AI5" s="111" t="s">
        <v>268</v>
      </c>
      <c r="AJ5" s="92">
        <v>480000</v>
      </c>
    </row>
    <row r="6" spans="2:36" x14ac:dyDescent="0.2">
      <c r="B6" s="61"/>
      <c r="C6" s="61"/>
      <c r="D6" s="111"/>
      <c r="E6" s="61"/>
      <c r="F6" s="92"/>
      <c r="H6" s="61"/>
      <c r="I6" s="92"/>
      <c r="J6" s="61"/>
      <c r="K6" s="61"/>
      <c r="M6" s="61"/>
      <c r="N6" s="61"/>
      <c r="O6" s="61"/>
      <c r="P6" s="61"/>
      <c r="Q6" s="61"/>
      <c r="S6" s="61" t="s">
        <v>409</v>
      </c>
      <c r="T6" s="61" t="s">
        <v>413</v>
      </c>
      <c r="U6" s="61" t="s">
        <v>406</v>
      </c>
      <c r="V6" s="111" t="s">
        <v>729</v>
      </c>
      <c r="W6" s="92">
        <v>3500000</v>
      </c>
      <c r="Y6" s="61"/>
      <c r="Z6" s="61"/>
      <c r="AB6" s="61" t="s">
        <v>265</v>
      </c>
      <c r="AC6" s="61" t="s">
        <v>266</v>
      </c>
      <c r="AD6" s="61" t="s">
        <v>422</v>
      </c>
      <c r="AE6" s="92">
        <v>30000</v>
      </c>
      <c r="AG6" s="61"/>
      <c r="AH6" s="61"/>
      <c r="AI6" s="61"/>
      <c r="AJ6" s="92"/>
    </row>
    <row r="7" spans="2:36" ht="32" x14ac:dyDescent="0.2">
      <c r="B7" s="61"/>
      <c r="C7" s="61"/>
      <c r="D7" s="61"/>
      <c r="E7" s="111"/>
      <c r="F7" s="92"/>
      <c r="H7" s="61"/>
      <c r="I7" s="92"/>
      <c r="J7" s="61"/>
      <c r="K7" s="61"/>
      <c r="M7" s="61"/>
      <c r="N7" s="61"/>
      <c r="O7" s="61"/>
      <c r="P7" s="61"/>
      <c r="Q7" s="61"/>
      <c r="S7" s="61" t="s">
        <v>410</v>
      </c>
      <c r="T7" s="61" t="s">
        <v>414</v>
      </c>
      <c r="U7" s="61" t="s">
        <v>407</v>
      </c>
      <c r="V7" s="111" t="s">
        <v>730</v>
      </c>
      <c r="W7" s="92">
        <v>5904000</v>
      </c>
      <c r="Y7" s="61"/>
      <c r="Z7" s="61"/>
      <c r="AB7" s="61"/>
      <c r="AC7" s="61"/>
      <c r="AD7" s="61"/>
      <c r="AE7" s="92"/>
      <c r="AG7" s="61"/>
      <c r="AH7" s="61"/>
      <c r="AI7" s="61"/>
      <c r="AJ7" s="92"/>
    </row>
    <row r="8" spans="2:36" x14ac:dyDescent="0.2">
      <c r="B8" s="61"/>
      <c r="C8" s="61"/>
      <c r="D8" s="61"/>
      <c r="E8" s="61"/>
      <c r="F8" s="92"/>
      <c r="H8" s="61"/>
      <c r="I8" s="92"/>
      <c r="J8" s="61"/>
      <c r="K8" s="61"/>
      <c r="M8" s="61"/>
      <c r="N8" s="61"/>
      <c r="O8" s="61"/>
      <c r="P8" s="61"/>
      <c r="Q8" s="61"/>
      <c r="S8" s="61" t="s">
        <v>1080</v>
      </c>
      <c r="T8" s="61" t="s">
        <v>415</v>
      </c>
      <c r="U8" s="61" t="s">
        <v>1081</v>
      </c>
      <c r="V8" s="111" t="s">
        <v>1082</v>
      </c>
      <c r="W8" s="92">
        <v>750000</v>
      </c>
      <c r="Y8" s="61"/>
      <c r="Z8" s="61"/>
      <c r="AB8" s="61"/>
      <c r="AC8" s="61"/>
      <c r="AD8" s="61"/>
      <c r="AE8" s="92"/>
      <c r="AG8" s="61"/>
      <c r="AH8" s="61"/>
      <c r="AI8" s="61"/>
      <c r="AJ8" s="92"/>
    </row>
    <row r="9" spans="2:36" x14ac:dyDescent="0.2">
      <c r="B9" s="61"/>
      <c r="C9" s="61"/>
      <c r="D9" s="61"/>
      <c r="E9" s="61"/>
      <c r="F9" s="92"/>
      <c r="H9" s="61"/>
      <c r="I9" s="92"/>
      <c r="J9" s="61"/>
      <c r="K9" s="61"/>
      <c r="M9" s="61"/>
      <c r="N9" s="61"/>
      <c r="O9" s="61"/>
      <c r="P9" s="61"/>
      <c r="Q9" s="61"/>
      <c r="S9" s="61" t="s">
        <v>1078</v>
      </c>
      <c r="T9" s="61"/>
      <c r="U9" s="61" t="s">
        <v>731</v>
      </c>
      <c r="V9" s="111" t="s">
        <v>1079</v>
      </c>
      <c r="W9" s="92">
        <v>2500000</v>
      </c>
      <c r="Y9" s="61"/>
      <c r="Z9" s="61"/>
      <c r="AB9" s="61"/>
      <c r="AC9" s="61"/>
      <c r="AD9" s="61"/>
      <c r="AE9" s="92"/>
      <c r="AG9" s="61"/>
      <c r="AH9" s="61"/>
      <c r="AI9" s="61"/>
      <c r="AJ9" s="92"/>
    </row>
    <row r="10" spans="2:36" x14ac:dyDescent="0.2">
      <c r="B10" s="61"/>
      <c r="C10" s="61"/>
      <c r="D10" s="61"/>
      <c r="E10" s="61"/>
      <c r="F10" s="92"/>
      <c r="H10" s="61"/>
      <c r="I10" s="92"/>
      <c r="J10" s="61"/>
      <c r="K10" s="61"/>
      <c r="M10" s="61"/>
      <c r="N10" s="61"/>
      <c r="O10" s="61"/>
      <c r="P10" s="61"/>
      <c r="Q10" s="61"/>
      <c r="S10" s="61" t="s">
        <v>411</v>
      </c>
      <c r="T10" s="61" t="s">
        <v>416</v>
      </c>
      <c r="U10" s="61" t="s">
        <v>727</v>
      </c>
      <c r="V10" s="111" t="s">
        <v>727</v>
      </c>
      <c r="W10" s="92">
        <v>4500000</v>
      </c>
      <c r="Y10" s="61"/>
      <c r="Z10" s="61"/>
      <c r="AB10" s="61"/>
      <c r="AC10" s="61"/>
      <c r="AD10" s="61"/>
      <c r="AE10" s="92"/>
      <c r="AG10" s="61"/>
      <c r="AH10" s="61"/>
      <c r="AI10" s="61"/>
      <c r="AJ10" s="92"/>
    </row>
    <row r="11" spans="2:36" x14ac:dyDescent="0.2">
      <c r="B11" s="61"/>
      <c r="C11" s="61"/>
      <c r="D11" s="61"/>
      <c r="E11" s="61"/>
      <c r="F11" s="92"/>
      <c r="H11" s="61"/>
      <c r="I11" s="92"/>
      <c r="J11" s="61"/>
      <c r="K11" s="61"/>
      <c r="M11" s="61"/>
      <c r="N11" s="61"/>
      <c r="O11" s="61"/>
      <c r="P11" s="61"/>
      <c r="Q11" s="61"/>
      <c r="S11" s="61" t="s">
        <v>1088</v>
      </c>
      <c r="T11" s="61"/>
      <c r="U11" s="61" t="s">
        <v>1089</v>
      </c>
      <c r="V11" s="61" t="s">
        <v>1090</v>
      </c>
      <c r="W11" s="92">
        <v>4600000</v>
      </c>
      <c r="Y11" s="61"/>
      <c r="Z11" s="61"/>
      <c r="AB11" s="61"/>
      <c r="AC11" s="61"/>
      <c r="AD11" s="61"/>
      <c r="AE11" s="92"/>
      <c r="AG11" s="61"/>
      <c r="AH11" s="61"/>
      <c r="AI11" s="61"/>
      <c r="AJ11" s="92"/>
    </row>
    <row r="12" spans="2:36" x14ac:dyDescent="0.2">
      <c r="B12" s="61"/>
      <c r="C12" s="61"/>
      <c r="D12" s="61"/>
      <c r="E12" s="61"/>
      <c r="F12" s="92"/>
      <c r="H12" s="61"/>
      <c r="I12" s="92"/>
      <c r="J12" s="61"/>
      <c r="K12" s="61"/>
      <c r="M12" s="61"/>
      <c r="N12" s="61"/>
      <c r="O12" s="61"/>
      <c r="P12" s="61"/>
      <c r="Q12" s="61"/>
      <c r="S12" s="61" t="s">
        <v>1091</v>
      </c>
      <c r="T12" s="61"/>
      <c r="U12" s="61" t="s">
        <v>1081</v>
      </c>
      <c r="V12" s="61" t="s">
        <v>1092</v>
      </c>
      <c r="W12" s="92">
        <v>871000</v>
      </c>
      <c r="Y12" s="61"/>
      <c r="Z12" s="61"/>
      <c r="AB12" s="61"/>
      <c r="AC12" s="61"/>
      <c r="AD12" s="61"/>
      <c r="AE12" s="92"/>
      <c r="AG12" s="61"/>
      <c r="AH12" s="61"/>
      <c r="AI12" s="61"/>
      <c r="AJ12" s="92"/>
    </row>
    <row r="13" spans="2:36" x14ac:dyDescent="0.2">
      <c r="B13" s="61"/>
      <c r="C13" s="61"/>
      <c r="D13" s="61"/>
      <c r="E13" s="61"/>
      <c r="F13" s="92"/>
      <c r="H13" s="61"/>
      <c r="I13" s="92"/>
      <c r="J13" s="61"/>
      <c r="K13" s="61"/>
      <c r="M13" s="61"/>
      <c r="N13" s="61"/>
      <c r="O13" s="61"/>
      <c r="P13" s="61"/>
      <c r="Q13" s="61"/>
      <c r="S13" s="61"/>
      <c r="T13" s="61"/>
      <c r="U13" s="61"/>
      <c r="V13" s="61"/>
      <c r="W13" s="92"/>
      <c r="Y13" s="61"/>
      <c r="Z13" s="61"/>
      <c r="AB13" s="61"/>
      <c r="AC13" s="61"/>
      <c r="AD13" s="61"/>
      <c r="AE13" s="92"/>
      <c r="AG13" s="61"/>
      <c r="AH13" s="61"/>
      <c r="AI13" s="61"/>
      <c r="AJ13" s="92"/>
    </row>
    <row r="14" spans="2:36" x14ac:dyDescent="0.2">
      <c r="B14" s="61"/>
      <c r="C14" s="61"/>
      <c r="D14" s="61"/>
      <c r="E14" s="61"/>
      <c r="F14" s="92"/>
      <c r="H14" s="61"/>
      <c r="I14" s="92"/>
      <c r="J14" s="61"/>
      <c r="K14" s="61"/>
      <c r="M14" s="61"/>
      <c r="N14" s="61"/>
      <c r="O14" s="61"/>
      <c r="P14" s="61"/>
      <c r="Q14" s="61"/>
      <c r="S14" s="61"/>
      <c r="T14" s="61"/>
      <c r="U14" s="61"/>
      <c r="V14" s="61"/>
      <c r="W14" s="92"/>
      <c r="Y14" s="61"/>
      <c r="Z14" s="61"/>
      <c r="AB14" s="61"/>
      <c r="AC14" s="61"/>
      <c r="AD14" s="61"/>
      <c r="AE14" s="92"/>
      <c r="AG14" s="61"/>
      <c r="AH14" s="61"/>
      <c r="AI14" s="61"/>
      <c r="AJ14" s="92"/>
    </row>
    <row r="15" spans="2:36" x14ac:dyDescent="0.2">
      <c r="F15" s="92">
        <f>SUM(F5:F14)</f>
        <v>1500000</v>
      </c>
      <c r="I15" s="92">
        <f>SUM(I5:I14)</f>
        <v>500000</v>
      </c>
      <c r="N15" s="61">
        <f>SUM(N5:N14)</f>
        <v>0</v>
      </c>
      <c r="W15" s="92">
        <f>SUM(W5:W14)</f>
        <v>27105000</v>
      </c>
      <c r="Z15" s="92">
        <f>SUM(Z5:Z14)</f>
        <v>721000</v>
      </c>
      <c r="AE15" s="92">
        <f>SUM(AE5:AE14)</f>
        <v>180000</v>
      </c>
      <c r="AJ15" s="92">
        <f>SUM(AJ5:AJ14)</f>
        <v>480000</v>
      </c>
    </row>
    <row r="17" spans="2:6" ht="15.75" customHeight="1" x14ac:dyDescent="0.2">
      <c r="B17" s="225" t="s">
        <v>738</v>
      </c>
      <c r="C17" s="225"/>
      <c r="D17" s="225"/>
      <c r="E17" s="225"/>
      <c r="F17" s="225"/>
    </row>
    <row r="18" spans="2:6" x14ac:dyDescent="0.2">
      <c r="B18" s="225"/>
      <c r="C18" s="225"/>
      <c r="D18" s="225"/>
      <c r="E18" s="225"/>
      <c r="F18" s="225"/>
    </row>
  </sheetData>
  <mergeCells count="8">
    <mergeCell ref="B17:F18"/>
    <mergeCell ref="AG2:AJ2"/>
    <mergeCell ref="AB2:AE2"/>
    <mergeCell ref="B2:F2"/>
    <mergeCell ref="H2:K2"/>
    <mergeCell ref="M2:Q2"/>
    <mergeCell ref="S2:W2"/>
    <mergeCell ref="Y2:Z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P28"/>
  <sheetViews>
    <sheetView topLeftCell="A13" workbookViewId="0">
      <selection activeCell="K13" sqref="K13"/>
    </sheetView>
  </sheetViews>
  <sheetFormatPr baseColWidth="10" defaultColWidth="11" defaultRowHeight="16" x14ac:dyDescent="0.2"/>
  <cols>
    <col min="1" max="1" width="40.5" bestFit="1" customWidth="1"/>
    <col min="4" max="5" width="15.6640625" customWidth="1"/>
    <col min="6" max="6" width="14.1640625" customWidth="1"/>
    <col min="7" max="7" width="17.5" customWidth="1"/>
    <col min="8" max="8" width="14.83203125" bestFit="1" customWidth="1"/>
    <col min="9" max="9" width="14.6640625" bestFit="1" customWidth="1"/>
    <col min="10" max="10" width="12.1640625" bestFit="1" customWidth="1"/>
    <col min="11" max="11" width="13.6640625" bestFit="1" customWidth="1"/>
    <col min="12" max="12" width="16.1640625" bestFit="1" customWidth="1"/>
    <col min="13" max="13" width="14.1640625" bestFit="1" customWidth="1"/>
    <col min="14" max="14" width="15.33203125" bestFit="1" customWidth="1"/>
    <col min="15" max="15" width="15.1640625" bestFit="1" customWidth="1"/>
    <col min="16" max="16" width="13.6640625" bestFit="1" customWidth="1"/>
  </cols>
  <sheetData>
    <row r="1" spans="1:16" ht="16.5" thickBot="1" x14ac:dyDescent="0.3"/>
    <row r="2" spans="1:16" ht="27" thickTop="1" x14ac:dyDescent="0.2">
      <c r="D2" s="87" t="s">
        <v>1055</v>
      </c>
      <c r="E2" s="88" t="s">
        <v>1056</v>
      </c>
      <c r="F2" s="88" t="s">
        <v>1057</v>
      </c>
      <c r="G2" s="88" t="s">
        <v>1058</v>
      </c>
      <c r="H2" s="88" t="s">
        <v>1059</v>
      </c>
      <c r="I2" s="88" t="s">
        <v>1060</v>
      </c>
      <c r="J2" s="88" t="s">
        <v>1061</v>
      </c>
      <c r="K2" s="88" t="s">
        <v>1062</v>
      </c>
      <c r="L2" s="88" t="s">
        <v>1063</v>
      </c>
      <c r="M2" s="88" t="s">
        <v>1064</v>
      </c>
      <c r="N2" s="88" t="s">
        <v>1065</v>
      </c>
      <c r="O2" s="88" t="s">
        <v>1066</v>
      </c>
      <c r="P2" s="88" t="s">
        <v>14</v>
      </c>
    </row>
    <row r="3" spans="1:16" x14ac:dyDescent="0.2">
      <c r="A3" t="s">
        <v>209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>
        <f>SUM(D3:O3)</f>
        <v>0</v>
      </c>
    </row>
    <row r="4" spans="1:16" x14ac:dyDescent="0.2">
      <c r="A4" t="s">
        <v>210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>
        <f>SUM(D4:O4)</f>
        <v>0</v>
      </c>
    </row>
    <row r="5" spans="1:16" x14ac:dyDescent="0.2">
      <c r="A5" t="s">
        <v>211</v>
      </c>
      <c r="D5" s="84"/>
      <c r="E5" s="84"/>
      <c r="F5" s="84"/>
      <c r="G5" s="84"/>
      <c r="H5" s="84"/>
      <c r="I5" s="84">
        <v>600000</v>
      </c>
      <c r="J5" s="84">
        <v>500000</v>
      </c>
      <c r="K5" s="84">
        <v>300000</v>
      </c>
      <c r="L5" s="84">
        <v>300000</v>
      </c>
      <c r="M5" s="84">
        <v>400000</v>
      </c>
      <c r="N5" s="84">
        <v>300000</v>
      </c>
      <c r="O5" s="84">
        <v>300000</v>
      </c>
      <c r="P5" s="84">
        <f>SUM(D5:O5)</f>
        <v>2700000</v>
      </c>
    </row>
    <row r="6" spans="1:16" x14ac:dyDescent="0.2">
      <c r="A6" t="s">
        <v>212</v>
      </c>
      <c r="I6" s="84">
        <v>800000</v>
      </c>
      <c r="J6" s="84">
        <v>500000</v>
      </c>
      <c r="K6" s="84">
        <v>400000</v>
      </c>
      <c r="L6" s="84">
        <v>400000</v>
      </c>
      <c r="M6" s="84">
        <v>300000</v>
      </c>
      <c r="N6" s="84">
        <v>400000</v>
      </c>
      <c r="O6" s="84">
        <v>300000</v>
      </c>
      <c r="P6" s="84">
        <f>SUM(D6:O6)</f>
        <v>3100000</v>
      </c>
    </row>
    <row r="7" spans="1:16" x14ac:dyDescent="0.2"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84"/>
    </row>
    <row r="8" spans="1:16" x14ac:dyDescent="0.2"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x14ac:dyDescent="0.2">
      <c r="C9" s="229" t="s">
        <v>62</v>
      </c>
      <c r="D9" s="229"/>
      <c r="E9" s="229"/>
      <c r="F9" s="229"/>
      <c r="G9" s="229"/>
      <c r="H9" s="229"/>
      <c r="I9" s="62"/>
      <c r="J9" s="229" t="s">
        <v>213</v>
      </c>
      <c r="K9" s="229"/>
      <c r="L9" s="229"/>
      <c r="M9" s="229"/>
      <c r="N9" s="229"/>
      <c r="O9" s="229"/>
      <c r="P9" s="62"/>
    </row>
    <row r="10" spans="1:16" x14ac:dyDescent="0.2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64" x14ac:dyDescent="0.2">
      <c r="C11" s="64" t="s">
        <v>214</v>
      </c>
      <c r="D11" s="64" t="s">
        <v>95</v>
      </c>
      <c r="E11" s="64" t="s">
        <v>215</v>
      </c>
      <c r="F11" s="64" t="s">
        <v>216</v>
      </c>
      <c r="G11" s="64" t="s">
        <v>200</v>
      </c>
      <c r="H11" s="64" t="s">
        <v>153</v>
      </c>
      <c r="I11" s="62"/>
      <c r="J11" s="64" t="s">
        <v>214</v>
      </c>
      <c r="K11" s="64" t="s">
        <v>95</v>
      </c>
      <c r="L11" s="64" t="s">
        <v>215</v>
      </c>
      <c r="M11" s="64" t="s">
        <v>216</v>
      </c>
      <c r="N11" s="64" t="s">
        <v>200</v>
      </c>
      <c r="O11" s="64" t="s">
        <v>153</v>
      </c>
      <c r="P11" s="62"/>
    </row>
    <row r="12" spans="1:16" ht="64" x14ac:dyDescent="0.2">
      <c r="C12" s="111">
        <v>1</v>
      </c>
      <c r="D12" s="111" t="s">
        <v>1054</v>
      </c>
      <c r="E12" s="111" t="s">
        <v>309</v>
      </c>
      <c r="F12" s="111" t="s">
        <v>310</v>
      </c>
      <c r="G12" s="111" t="s">
        <v>311</v>
      </c>
      <c r="H12" s="115">
        <v>600000</v>
      </c>
      <c r="I12" s="62"/>
      <c r="J12" s="61">
        <v>1</v>
      </c>
      <c r="K12" s="111" t="s">
        <v>316</v>
      </c>
      <c r="L12" s="61" t="s">
        <v>309</v>
      </c>
      <c r="M12" s="61" t="s">
        <v>310</v>
      </c>
      <c r="N12" s="61" t="s">
        <v>311</v>
      </c>
      <c r="O12" s="116">
        <v>800000</v>
      </c>
      <c r="P12" s="62"/>
    </row>
    <row r="13" spans="1:16" ht="128" x14ac:dyDescent="0.2">
      <c r="C13" s="111">
        <v>2</v>
      </c>
      <c r="D13" s="111" t="s">
        <v>312</v>
      </c>
      <c r="E13" s="111" t="s">
        <v>309</v>
      </c>
      <c r="F13" s="111" t="s">
        <v>313</v>
      </c>
      <c r="G13" s="111" t="s">
        <v>311</v>
      </c>
      <c r="H13" s="112">
        <v>1800000</v>
      </c>
      <c r="I13" s="62"/>
      <c r="J13" s="61">
        <v>2</v>
      </c>
      <c r="K13" s="111" t="s">
        <v>317</v>
      </c>
      <c r="L13" s="61" t="s">
        <v>309</v>
      </c>
      <c r="M13" s="61" t="s">
        <v>318</v>
      </c>
      <c r="N13" s="61" t="s">
        <v>311</v>
      </c>
      <c r="O13" s="114">
        <v>500000</v>
      </c>
      <c r="P13" s="62"/>
    </row>
    <row r="14" spans="1:16" ht="96" x14ac:dyDescent="0.2">
      <c r="C14" s="111">
        <v>3</v>
      </c>
      <c r="D14" s="111" t="s">
        <v>314</v>
      </c>
      <c r="E14" s="111" t="s">
        <v>309</v>
      </c>
      <c r="F14" s="111" t="s">
        <v>315</v>
      </c>
      <c r="G14" s="111" t="s">
        <v>311</v>
      </c>
      <c r="H14" s="112">
        <v>300000</v>
      </c>
      <c r="I14" s="62"/>
      <c r="J14" s="61">
        <v>3</v>
      </c>
      <c r="K14" s="111" t="s">
        <v>1053</v>
      </c>
      <c r="L14" s="61" t="s">
        <v>309</v>
      </c>
      <c r="M14" s="61" t="s">
        <v>319</v>
      </c>
      <c r="N14" s="61" t="s">
        <v>311</v>
      </c>
      <c r="O14" s="114">
        <v>1800000</v>
      </c>
      <c r="P14" s="62"/>
    </row>
    <row r="15" spans="1:16" x14ac:dyDescent="0.2">
      <c r="C15" s="111"/>
      <c r="D15" s="31"/>
      <c r="E15" s="31"/>
      <c r="F15" s="31"/>
      <c r="G15" s="31"/>
      <c r="H15" s="31"/>
      <c r="I15" s="62"/>
      <c r="J15" s="61"/>
      <c r="K15" s="111"/>
      <c r="L15" s="111"/>
      <c r="M15" s="111"/>
      <c r="N15" s="111"/>
      <c r="O15" s="112"/>
      <c r="P15" s="62"/>
    </row>
    <row r="16" spans="1:16" x14ac:dyDescent="0.2">
      <c r="C16" s="61"/>
      <c r="D16" s="61"/>
      <c r="E16" s="61"/>
      <c r="F16" s="61"/>
      <c r="G16" s="61"/>
      <c r="H16" s="61"/>
      <c r="I16" s="62"/>
      <c r="J16" s="61"/>
      <c r="K16" s="61"/>
      <c r="L16" s="61"/>
      <c r="M16" s="61"/>
      <c r="N16" s="61"/>
      <c r="O16" s="61"/>
      <c r="P16" s="62"/>
    </row>
    <row r="17" spans="3:16" x14ac:dyDescent="0.2">
      <c r="C17" s="61"/>
      <c r="D17" s="61"/>
      <c r="E17" s="61"/>
      <c r="F17" s="61"/>
      <c r="G17" s="61"/>
      <c r="H17" s="61"/>
      <c r="I17" s="62"/>
      <c r="J17" s="61"/>
      <c r="K17" s="61"/>
      <c r="L17" s="61"/>
      <c r="M17" s="61"/>
      <c r="N17" s="61"/>
      <c r="O17" s="61"/>
      <c r="P17" s="62"/>
    </row>
    <row r="18" spans="3:16" x14ac:dyDescent="0.2">
      <c r="C18" s="61"/>
      <c r="D18" s="61"/>
      <c r="E18" s="61"/>
      <c r="F18" s="61"/>
      <c r="G18" s="61"/>
      <c r="H18" s="61"/>
      <c r="I18" s="62"/>
      <c r="J18" s="61"/>
      <c r="K18" s="61"/>
      <c r="L18" s="61"/>
      <c r="M18" s="61"/>
      <c r="N18" s="61"/>
      <c r="O18" s="61"/>
      <c r="P18" s="62"/>
    </row>
    <row r="19" spans="3:16" x14ac:dyDescent="0.2">
      <c r="C19" s="61"/>
      <c r="D19" s="61"/>
      <c r="E19" s="61"/>
      <c r="F19" s="61"/>
      <c r="G19" s="61"/>
      <c r="H19" s="61"/>
      <c r="I19" s="62"/>
      <c r="J19" s="61"/>
      <c r="K19" s="61"/>
      <c r="L19" s="61"/>
      <c r="M19" s="61"/>
      <c r="N19" s="61"/>
      <c r="O19" s="61"/>
      <c r="P19" s="62"/>
    </row>
    <row r="20" spans="3:16" x14ac:dyDescent="0.2">
      <c r="C20" s="61"/>
      <c r="D20" s="61"/>
      <c r="E20" s="61"/>
      <c r="F20" s="61"/>
      <c r="G20" s="61"/>
      <c r="H20" s="61"/>
      <c r="I20" s="62"/>
      <c r="J20" s="61"/>
      <c r="K20" s="61"/>
      <c r="L20" s="61"/>
      <c r="M20" s="61"/>
      <c r="N20" s="61"/>
      <c r="O20" s="61"/>
      <c r="P20" s="62"/>
    </row>
    <row r="21" spans="3:16" x14ac:dyDescent="0.2">
      <c r="C21" s="61"/>
      <c r="D21" s="61"/>
      <c r="E21" s="61"/>
      <c r="F21" s="61"/>
      <c r="G21" s="61"/>
      <c r="H21" s="61"/>
      <c r="I21" s="62"/>
      <c r="J21" s="61"/>
      <c r="K21" s="61"/>
      <c r="L21" s="61"/>
      <c r="M21" s="61"/>
      <c r="N21" s="61"/>
      <c r="O21" s="61"/>
      <c r="P21" s="62"/>
    </row>
    <row r="22" spans="3:16" x14ac:dyDescent="0.2">
      <c r="C22" s="62"/>
      <c r="D22" s="62"/>
      <c r="E22" s="62"/>
      <c r="F22" s="62"/>
      <c r="G22" s="62"/>
      <c r="H22" s="92">
        <f>SUM(H12:H21)</f>
        <v>2700000</v>
      </c>
      <c r="I22" s="62"/>
      <c r="J22" s="62"/>
      <c r="K22" s="62"/>
      <c r="L22" s="62"/>
      <c r="M22" s="62"/>
      <c r="N22" s="62"/>
      <c r="O22" s="92">
        <f>SUM(O12:O21)</f>
        <v>3100000</v>
      </c>
      <c r="P22" s="62"/>
    </row>
    <row r="23" spans="3:16" x14ac:dyDescent="0.2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8" spans="3:16" x14ac:dyDescent="0.2">
      <c r="M28" s="107"/>
    </row>
  </sheetData>
  <mergeCells count="2">
    <mergeCell ref="C9:H9"/>
    <mergeCell ref="J9:O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Hoja1</vt:lpstr>
      <vt:lpstr>FinancPublico</vt:lpstr>
      <vt:lpstr>CxC</vt:lpstr>
      <vt:lpstr>DevolProveed</vt:lpstr>
      <vt:lpstr>VentaActFijo</vt:lpstr>
      <vt:lpstr>RendFinanc</vt:lpstr>
      <vt:lpstr>Egresos Fijos</vt:lpstr>
      <vt:lpstr>Egresos variables</vt:lpstr>
      <vt:lpstr>Acts Espec y Mujeres</vt:lpstr>
      <vt:lpstr>Campaña</vt:lpstr>
      <vt:lpstr>Precampaña</vt:lpstr>
      <vt:lpstr>Hoja2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Agustín Torres Delgado</dc:creator>
  <cp:lastModifiedBy>Usuario de Microsoft Office</cp:lastModifiedBy>
  <cp:revision/>
  <cp:lastPrinted>2018-02-01T18:41:39Z</cp:lastPrinted>
  <dcterms:created xsi:type="dcterms:W3CDTF">2016-12-02T16:15:02Z</dcterms:created>
  <dcterms:modified xsi:type="dcterms:W3CDTF">2018-02-01T20:08:20Z</dcterms:modified>
</cp:coreProperties>
</file>